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ONAC 2025\2o. TRIMESTRE 2025 CONAC\3 INFORMACION CONTABLE\DATO ABIERTO 1ER.TRIM 2025\"/>
    </mc:Choice>
  </mc:AlternateContent>
  <xr:revisionPtr revIDLastSave="0" documentId="13_ncr:1_{A81D1D7A-2DF5-481F-A6D1-BD52E504F54A}" xr6:coauthVersionLast="47" xr6:coauthVersionMax="47" xr10:uidLastSave="{00000000-0000-0000-0000-000000000000}"/>
  <bookViews>
    <workbookView xWindow="-120" yWindow="-120" windowWidth="29040" windowHeight="15720" tabRatio="863" activeTab="6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61" l="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D38" i="62" l="1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45" i="62" s="1"/>
  <c r="C94" i="60"/>
  <c r="E94" i="60" s="1"/>
  <c r="C69" i="60"/>
  <c r="C145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H110" i="59" l="1"/>
  <c r="F56" i="59"/>
  <c r="F7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<sst xmlns="http://schemas.openxmlformats.org/spreadsheetml/2006/main" count="825" uniqueCount="559">
  <si>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</si>
  <si>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</si>
  <si>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</si>
  <si>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</si>
  <si>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</si>
  <si>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</si>
  <si>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</si>
  <si>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</si>
  <si>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</si>
  <si>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</si>
  <si>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</si>
  <si>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</si>
  <si>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</si>
  <si>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</si>
  <si>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</si>
  <si>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</si>
  <si>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</si>
  <si>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</si>
  <si>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</si>
  <si>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</si>
  <si>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</si>
  <si>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</si>
  <si>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</si>
  <si>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</si>
  <si>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</si>
  <si>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</si>
  <si>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</si>
  <si>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</si>
  <si>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</si>
  <si>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</si>
  <si>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</si>
  <si>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</si>
  <si>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</si>
  <si>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</si>
  <si>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</si>
  <si>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</si>
  <si>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</si>
  <si>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</si>
  <si>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</si>
  <si>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</si>
  <si>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</si>
  <si>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</si>
  <si>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</si>
  <si>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</si>
  <si>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</si>
  <si>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</si>
  <si>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</si>
  <si>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</si>
  <si>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</si>
  <si>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</si>
  <si>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</si>
  <si>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</si>
  <si>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</si>
  <si>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</si>
  <si>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</si>
  <si>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</si>
  <si>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</si>
  <si>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</si>
  <si>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</si>
  <si>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</si>
  <si>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</si>
  <si>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</si>
  <si>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</si>
  <si>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</si>
  <si>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</si>
  <si>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</si>
  <si>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</si>
  <si>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</si>
  <si>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</si>
  <si>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</si>
  <si>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</si>
  <si>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</si>
  <si>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</si>
  <si>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</si>
  <si>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</si>
  <si>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</si>
  <si>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</si>
  <si>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</si>
  <si>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</si>
  <si>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</si>
  <si>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</si>
  <si>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</si>
  <si>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</si>
  <si>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</si>
  <si>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</si>
  <si>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</si>
  <si>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</si>
  <si>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</si>
  <si>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</si>
  <si>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</si>
  <si>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</si>
  <si>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</si>
  <si>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</si>
  <si>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</si>
  <si>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</si>
  <si>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</si>
  <si>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</si>
  <si>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</si>
  <si>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</si>
  <si>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</si>
  <si>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</si>
  <si>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</si>
  <si>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</si>
  <si>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</si>
  <si>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</si>
  <si>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</si>
  <si>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</si>
  <si>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</si>
  <si>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</si>
  <si>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</si>
  <si>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</si>
  <si>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</si>
  <si>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</si>
  <si>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</si>
  <si>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</si>
  <si>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</si>
  <si>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</si>
  <si>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</si>
  <si>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</si>
  <si>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</si>
  <si>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</si>
  <si>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</si>
  <si>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</si>
  <si>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</si>
  <si>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</si>
  <si>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</si>
  <si>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</si>
  <si>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</si>
  <si>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</si>
  <si>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</si>
  <si>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</si>
  <si>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</si>
  <si>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</si>
  <si>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</si>
  <si>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</si>
  <si>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</si>
  <si>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</si>
  <si>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</si>
  <si>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</si>
  <si>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</si>
  <si>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</si>
  <si>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</si>
  <si>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</si>
  <si>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</si>
  <si>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</si>
  <si>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</si>
  <si>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</si>
  <si>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</si>
  <si>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</si>
  <si>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</si>
  <si>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</si>
  <si>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</si>
  <si>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</si>
  <si>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</si>
  <si>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</si>
  <si>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</si>
  <si>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</si>
  <si>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</si>
  <si>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</si>
  <si>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</si>
  <si>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</si>
  <si>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</si>
  <si>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</si>
  <si>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</si>
  <si>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</si>
  <si>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</si>
  <si>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</si>
  <si>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</si>
  <si>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</si>
  <si>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</si>
  <si>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</si>
  <si>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</si>
  <si>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</si>
  <si>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</si>
  <si>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</si>
  <si>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</si>
  <si>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</si>
  <si>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</si>
  <si>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</si>
  <si>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</si>
  <si>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</si>
  <si>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</si>
  <si>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</si>
  <si>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</si>
  <si>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</si>
  <si>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</si>
  <si>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</si>
  <si>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</si>
  <si>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</si>
  <si>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</si>
  <si>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</si>
  <si>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</si>
  <si>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</si>
  <si>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</si>
  <si>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</si>
  <si>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</si>
  <si>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</si>
  <si>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</si>
  <si>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</si>
  <si>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</si>
  <si>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</si>
  <si>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</si>
  <si>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</si>
  <si>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</si>
  <si>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</si>
  <si>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</si>
  <si>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</si>
  <si>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</si>
  <si>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</si>
  <si>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</si>
  <si>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</si>
  <si>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</si>
  <si>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</si>
  <si>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</si>
  <si>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</si>
  <si>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</si>
  <si>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</si>
  <si>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</si>
  <si>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</si>
  <si>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</si>
  <si>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</si>
  <si>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</si>
  <si>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</si>
  <si>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</si>
  <si>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</si>
  <si>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</si>
  <si>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</si>
  <si>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</si>
  <si>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</si>
  <si>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</si>
  <si>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</si>
  <si>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</si>
  <si>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</si>
  <si>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</si>
  <si>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</si>
  <si>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</si>
  <si>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</si>
  <si>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</si>
  <si>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</si>
  <si>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</si>
  <si>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</si>
  <si>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</si>
  <si>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</si>
  <si>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</si>
  <si>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</si>
  <si>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</si>
  <si>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</si>
  <si>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</si>
  <si>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</si>
  <si>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</si>
  <si>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</si>
  <si>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</si>
  <si>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</si>
  <si>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</si>
  <si>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</si>
  <si>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</si>
  <si>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</si>
  <si>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</si>
  <si>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</si>
  <si>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</si>
  <si>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</si>
  <si>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</si>
  <si>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</si>
  <si>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</si>
  <si>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</si>
  <si>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</si>
  <si>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</si>
  <si>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</si>
  <si>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</si>
  <si>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</si>
  <si>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</si>
  <si>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</si>
  <si>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</si>
  <si>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</si>
  <si>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</si>
  <si>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</si>
  <si>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</si>
  <si>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</si>
  <si>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</si>
  <si>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</si>
  <si>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</si>
  <si>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</si>
  <si>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</si>
  <si>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</si>
  <si>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</si>
  <si>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</si>
  <si>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</si>
  <si>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</si>
  <si>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</si>
  <si>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</si>
  <si>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</si>
  <si>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</si>
  <si>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</si>
  <si>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</si>
  <si>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</si>
  <si>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</si>
  <si>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</si>
  <si>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</si>
  <si>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</si>
  <si>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</si>
  <si>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</si>
  <si>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</si>
  <si>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</si>
  <si>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</si>
  <si>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</si>
  <si>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</si>
  <si>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</si>
  <si>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</si>
  <si>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</si>
  <si>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</si>
  <si>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</si>
  <si>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</si>
  <si>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</si>
  <si>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</si>
  <si>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</si>
  <si>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</si>
  <si>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</si>
  <si>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</si>
  <si>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</si>
  <si>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</si>
  <si>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</si>
  <si>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</si>
  <si>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</si>
  <si>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</si>
  <si>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</si>
  <si>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</si>
  <si>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</si>
  <si>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</si>
  <si>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</si>
  <si>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</si>
  <si>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</si>
  <si>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</si>
  <si>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</si>
  <si>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</si>
  <si>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</si>
  <si>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</si>
  <si>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</si>
  <si>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</si>
  <si>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</si>
  <si>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</si>
  <si>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</si>
  <si>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</si>
  <si>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</si>
  <si>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</si>
  <si>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</si>
  <si>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</si>
  <si>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</si>
  <si>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</si>
  <si>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</si>
  <si>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</si>
  <si>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</si>
  <si>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</si>
  <si>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</si>
  <si>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</si>
  <si>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</si>
  <si>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</si>
  <si>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</si>
  <si>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</si>
  <si>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</si>
  <si>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</si>
  <si>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</si>
  <si>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</si>
  <si>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</si>
  <si>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</si>
  <si>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</si>
  <si>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</si>
  <si>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</si>
  <si>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</si>
  <si>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</si>
  <si>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</si>
  <si>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</si>
  <si>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</si>
  <si>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</si>
  <si>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</si>
  <si>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</si>
  <si>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</si>
  <si>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</si>
  <si>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</si>
  <si>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</si>
  <si>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</si>
  <si>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</si>
  <si>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</si>
  <si>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</si>
  <si>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</si>
  <si>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</si>
  <si>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</si>
  <si>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</si>
  <si>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</si>
  <si>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</si>
  <si>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</si>
  <si>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</si>
  <si>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</si>
  <si>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</si>
  <si>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</si>
  <si>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</si>
  <si>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</si>
  <si>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</si>
  <si>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</si>
  <si>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</si>
  <si>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</si>
  <si>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</si>
  <si>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</si>
  <si>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</si>
  <si>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</si>
  <si>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</si>
  <si>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</si>
  <si>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</si>
  <si>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</si>
  <si>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</si>
  <si>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</si>
  <si>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</si>
  <si>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</si>
  <si>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</si>
  <si>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</si>
  <si>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</si>
  <si>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</si>
  <si>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</si>
  <si>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</si>
  <si>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</si>
  <si>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</si>
  <si>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</si>
  <si>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</si>
  <si>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</si>
  <si>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</si>
  <si>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</si>
  <si>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</si>
  <si>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</si>
  <si>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</si>
  <si>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</si>
  <si>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</si>
  <si>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</si>
  <si>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</si>
  <si>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</si>
  <si>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</si>
  <si>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</si>
  <si>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</si>
  <si>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</si>
  <si>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</si>
  <si>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</si>
  <si>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</si>
  <si>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</si>
  <si>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</si>
  <si>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</si>
  <si>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</si>
  <si>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</si>
  <si>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</si>
  <si>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</si>
  <si>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</si>
  <si>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</si>
  <si>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</si>
  <si>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</si>
  <si>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</si>
  <si>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</si>
  <si>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</si>
  <si>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</si>
  <si>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</si>
  <si>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</si>
  <si>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</si>
  <si>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</si>
  <si>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</si>
  <si>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</si>
  <si>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</si>
  <si>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</si>
  <si>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</si>
  <si>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</si>
  <si>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</si>
  <si>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</si>
  <si>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</si>
  <si>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</si>
  <si>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</si>
  <si>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</si>
  <si>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</si>
  <si>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</si>
  <si>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</si>
  <si>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</si>
  <si>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</si>
  <si>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</si>
  <si>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</si>
  <si>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</si>
  <si>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</si>
  <si>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</si>
  <si>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</si>
  <si>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</si>
  <si>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</si>
  <si>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</si>
  <si>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</si>
  <si>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</si>
  <si>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</si>
  <si>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</si>
  <si>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</si>
  <si>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</si>
  <si>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</si>
  <si>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</si>
  <si>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</si>
  <si>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</si>
  <si>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</si>
  <si>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</si>
  <si>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</si>
  <si>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</si>
  <si>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</si>
  <si>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</si>
  <si>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</si>
  <si>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</si>
  <si>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</si>
  <si>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</si>
  <si>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</si>
  <si>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</si>
  <si>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</si>
  <si>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</si>
  <si>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</si>
  <si>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</si>
  <si>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</si>
  <si>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</si>
  <si>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</si>
  <si>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</si>
  <si>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</si>
  <si>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</si>
  <si>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</si>
  <si>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</si>
  <si>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</si>
  <si>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</si>
  <si>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</si>
  <si>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</si>
  <si>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</si>
  <si>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</si>
  <si>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</si>
  <si>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</si>
  <si>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</si>
  <si>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</si>
  <si>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</si>
  <si>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</si>
  <si>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</si>
  <si>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</si>
  <si>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</si>
  <si>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</si>
  <si>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</si>
  <si>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</si>
  <si>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</si>
  <si>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</si>
  <si>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</si>
  <si>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</si>
  <si>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</si>
  <si>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</si>
  <si>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</si>
  <si>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</si>
  <si>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</si>
  <si>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</si>
  <si>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</si>
  <si>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</si>
  <si>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</si>
  <si>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</si>
  <si>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Cambios en Estimaciones Contables</t>
  </si>
  <si>
    <t>Sistema de Agua Potable y Alcantarillado de San Francisco del Rincón, Gto.</t>
  </si>
  <si>
    <t>Del 1 de Enero al 30 de Junio de 2025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</si>
  <si>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</si>
  <si>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</si>
  <si>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</si>
  <si>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</si>
  <si>
    <t xml:space="preserve">  ______________________________________       _________________________________________             _____________________________________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</si>
</sst>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1" xfId="13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4" fontId="1" fillId="0" borderId="0" xfId="12" applyNumberFormat="1" applyFont="1"/>
    <xf numFmtId="4" fontId="2" fillId="0" borderId="0" xfId="12" applyNumberFormat="1" applyFont="1"/>
    <xf numFmtId="4" fontId="8" fillId="7" borderId="1" xfId="13" applyNumberFormat="1" applyFont="1" applyFill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2" fillId="0" borderId="0" xfId="3" applyFont="1" applyAlignment="1" applyProtection="1">
      <alignment vertical="top"/>
      <protection locked="0"/>
    </xf>
    <xf numFmtId="0" fontId="1" fillId="0" borderId="0" xfId="3" applyFont="1" applyAlignment="1" applyProtection="1">
      <alignment vertical="top"/>
      <protection locked="0"/>
    </xf>
    <xf numFmtId="2" fontId="7" fillId="0" borderId="0" xfId="0" applyNumberFormat="1" applyFont="1"/>
    <xf numFmtId="2" fontId="0" fillId="0" borderId="0" xfId="0" applyNumberFormat="1"/>
    <xf numFmtId="4" fontId="9" fillId="0" borderId="0" xfId="8" applyNumberFormat="1" applyFont="1"/>
    <xf numFmtId="4" fontId="9" fillId="2" borderId="0" xfId="8" applyNumberFormat="1" applyFont="1" applyFill="1"/>
    <xf numFmtId="4" fontId="9" fillId="0" borderId="0" xfId="0" applyNumberFormat="1" applyFont="1"/>
    <xf numFmtId="4" fontId="8" fillId="0" borderId="0" xfId="9" applyNumberFormat="1" applyFont="1"/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5" fillId="0" borderId="0" xfId="10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4"/>
  <sheetViews>
    <sheetView zoomScale="110" zoomScaleNormal="110" zoomScaleSheetLayoutView="100" workbookViewId="0">
      <pane ySplit="5" topLeftCell="A30" activePane="bottomLeft" state="frozen"/>
      <selection activeCell="A14" sqref="A14:B14"/>
      <selection pane="bottomLeft" activeCell="D1" sqref="A1:D55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11.28515625" style="1" customWidth="1"/>
    <col min="4" max="16384" width="12.85546875" style="1"/>
  </cols>
  <sheetData>
    <row r="1" spans="1:4" ht="16.350000000000001" customHeight="1" x14ac:dyDescent="0.2">
      <c r="A1" s="156" t="s">
        <v>552</v>
      </c>
      <c r="B1" s="157"/>
      <c r="C1" s="94" t="s">
        <v>449</v>
      </c>
      <c r="D1" s="95">
        <v>2025</v>
      </c>
    </row>
    <row r="2" spans="1:4" ht="16.350000000000001" customHeight="1" x14ac:dyDescent="0.2">
      <c r="A2" s="158" t="s">
        <v>448</v>
      </c>
      <c r="B2" s="159"/>
      <c r="C2" s="10" t="s">
        <v>450</v>
      </c>
      <c r="D2" s="96" t="s">
        <v>455</v>
      </c>
    </row>
    <row r="3" spans="1:4" ht="16.350000000000001" customHeight="1" x14ac:dyDescent="0.2">
      <c r="A3" s="160" t="s">
        <v>553</v>
      </c>
      <c r="B3" s="161"/>
      <c r="C3" s="10" t="s">
        <v>451</v>
      </c>
      <c r="D3" s="97">
        <v>2</v>
      </c>
    </row>
    <row r="4" spans="1:4" ht="16.350000000000001" customHeight="1" x14ac:dyDescent="0.2">
      <c r="A4" s="162" t="s">
        <v>469</v>
      </c>
      <c r="B4" s="163"/>
      <c r="C4" s="163"/>
      <c r="D4" s="164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434</v>
      </c>
      <c r="B10" s="36" t="s">
        <v>508</v>
      </c>
    </row>
    <row r="11" spans="1:4" x14ac:dyDescent="0.2">
      <c r="A11" s="35" t="s">
        <v>435</v>
      </c>
      <c r="B11" s="36" t="s">
        <v>233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43</v>
      </c>
      <c r="B15" s="36" t="s">
        <v>443</v>
      </c>
    </row>
    <row r="16" spans="1:4" x14ac:dyDescent="0.2">
      <c r="A16" s="35" t="s">
        <v>7</v>
      </c>
      <c r="B16" s="36" t="s">
        <v>444</v>
      </c>
    </row>
    <row r="17" spans="1:2" x14ac:dyDescent="0.2">
      <c r="A17" s="35" t="s">
        <v>8</v>
      </c>
      <c r="B17" s="36" t="s">
        <v>42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445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70</v>
      </c>
    </row>
    <row r="25" spans="1:2" x14ac:dyDescent="0.2">
      <c r="A25" s="35" t="s">
        <v>21</v>
      </c>
      <c r="B25" s="36" t="s">
        <v>536</v>
      </c>
    </row>
    <row r="26" spans="1:2" x14ac:dyDescent="0.2">
      <c r="A26" s="35" t="s">
        <v>538</v>
      </c>
      <c r="B26" s="36" t="s">
        <v>539</v>
      </c>
    </row>
    <row r="27" spans="1:2" x14ac:dyDescent="0.2">
      <c r="A27" s="35" t="s">
        <v>537</v>
      </c>
      <c r="B27" s="36" t="s">
        <v>540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544</v>
      </c>
    </row>
    <row r="31" spans="1:2" x14ac:dyDescent="0.2">
      <c r="A31" s="35" t="s">
        <v>27</v>
      </c>
      <c r="B31" s="36" t="s">
        <v>545</v>
      </c>
    </row>
    <row r="32" spans="1:2" x14ac:dyDescent="0.2">
      <c r="A32" s="35" t="s">
        <v>38</v>
      </c>
      <c r="B32" s="36" t="s">
        <v>546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470</v>
      </c>
    </row>
    <row r="41" spans="1:2" x14ac:dyDescent="0.2">
      <c r="A41" s="4"/>
      <c r="B41" s="36" t="s">
        <v>506</v>
      </c>
    </row>
    <row r="42" spans="1:2" x14ac:dyDescent="0.2">
      <c r="A42" s="4"/>
      <c r="B42" s="36" t="s">
        <v>507</v>
      </c>
    </row>
    <row r="43" spans="1:2" ht="12" thickBot="1" x14ac:dyDescent="0.25">
      <c r="A43" s="8"/>
      <c r="B43" s="9"/>
    </row>
    <row r="45" spans="1:2" x14ac:dyDescent="0.2">
      <c r="A45" s="1" t="s">
        <v>471</v>
      </c>
    </row>
    <row r="51" spans="1:3" ht="15" x14ac:dyDescent="0.25">
      <c r="A51" s="133" t="s">
        <v>558</v>
      </c>
      <c r="B51"/>
      <c r="C51"/>
    </row>
    <row r="52" spans="1:3" ht="15" x14ac:dyDescent="0.25">
      <c r="A52" s="134" t="s">
        <v>555</v>
      </c>
      <c r="B52" s="135"/>
      <c r="C52"/>
    </row>
    <row r="53" spans="1:3" ht="15" x14ac:dyDescent="0.25">
      <c r="A53" s="134" t="s">
        <v>556</v>
      </c>
      <c r="B53" s="136"/>
      <c r="C53"/>
    </row>
    <row r="54" spans="1:3" ht="15" x14ac:dyDescent="0.25">
      <c r="A54" s="133" t="s">
        <v>557</v>
      </c>
      <c r="B54"/>
      <c r="C54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4"/>
  <sheetViews>
    <sheetView topLeftCell="A183" zoomScaleNormal="100" workbookViewId="0">
      <selection activeCell="E1" sqref="A1:E226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13.7109375" style="14" customWidth="1"/>
    <col min="6" max="16384" width="9.140625" style="14"/>
  </cols>
  <sheetData>
    <row r="1" spans="1:5" s="19" customFormat="1" ht="18.95" customHeight="1" x14ac:dyDescent="0.25">
      <c r="A1" s="159" t="s">
        <v>552</v>
      </c>
      <c r="B1" s="159"/>
      <c r="C1" s="159"/>
      <c r="D1" s="10" t="s">
        <v>452</v>
      </c>
      <c r="E1" s="18">
        <v>2025</v>
      </c>
    </row>
    <row r="2" spans="1:5" s="11" customFormat="1" ht="18.95" customHeight="1" x14ac:dyDescent="0.25">
      <c r="A2" s="159" t="s">
        <v>457</v>
      </c>
      <c r="B2" s="159"/>
      <c r="C2" s="159"/>
      <c r="D2" s="10" t="s">
        <v>453</v>
      </c>
      <c r="E2" s="18" t="s">
        <v>455</v>
      </c>
    </row>
    <row r="3" spans="1:5" s="11" customFormat="1" ht="18.95" customHeight="1" x14ac:dyDescent="0.25">
      <c r="A3" s="159" t="s">
        <v>553</v>
      </c>
      <c r="B3" s="159"/>
      <c r="C3" s="159"/>
      <c r="D3" s="10" t="s">
        <v>454</v>
      </c>
      <c r="E3" s="18">
        <v>2</v>
      </c>
    </row>
    <row r="4" spans="1:5" s="11" customFormat="1" ht="18.95" customHeight="1" x14ac:dyDescent="0.25">
      <c r="A4" s="159" t="s">
        <v>469</v>
      </c>
      <c r="B4" s="159"/>
      <c r="C4" s="159"/>
      <c r="D4" s="10"/>
      <c r="E4" s="18"/>
    </row>
    <row r="5" spans="1:5" x14ac:dyDescent="0.2">
      <c r="A5" s="12" t="s">
        <v>72</v>
      </c>
      <c r="B5" s="13"/>
      <c r="C5" s="13"/>
      <c r="D5" s="13"/>
      <c r="E5" s="13"/>
    </row>
    <row r="7" spans="1:5" x14ac:dyDescent="0.2">
      <c r="A7" s="37" t="s">
        <v>510</v>
      </c>
      <c r="B7" s="37"/>
      <c r="C7" s="37"/>
      <c r="D7" s="37"/>
      <c r="E7" s="37"/>
    </row>
    <row r="8" spans="1:5" x14ac:dyDescent="0.2">
      <c r="A8" s="38" t="s">
        <v>47</v>
      </c>
      <c r="B8" s="38" t="s">
        <v>44</v>
      </c>
      <c r="C8" s="38" t="s">
        <v>45</v>
      </c>
      <c r="D8" s="120" t="s">
        <v>232</v>
      </c>
      <c r="E8" s="121" t="s">
        <v>548</v>
      </c>
    </row>
    <row r="9" spans="1:5" x14ac:dyDescent="0.2">
      <c r="A9" s="99">
        <v>4000</v>
      </c>
      <c r="B9" s="98" t="s">
        <v>508</v>
      </c>
      <c r="C9" s="125">
        <f>SUM(C10+C57+C69)</f>
        <v>70823963.909999996</v>
      </c>
      <c r="D9" s="77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99">
        <v>4100</v>
      </c>
      <c r="B10" s="98" t="s">
        <v>179</v>
      </c>
      <c r="C10" s="125">
        <f>SUM(C11+C21+C27+C30+C36+C39+C48)</f>
        <v>69747922.810000002</v>
      </c>
      <c r="D10" s="77"/>
      <c r="E10" s="39"/>
    </row>
    <row r="11" spans="1:5" x14ac:dyDescent="0.2">
      <c r="A11" s="99">
        <v>4110</v>
      </c>
      <c r="B11" s="98" t="s">
        <v>180</v>
      </c>
      <c r="C11" s="125">
        <f>SUM(C12:C20)</f>
        <v>0</v>
      </c>
      <c r="D11" s="77"/>
      <c r="E11" s="39"/>
    </row>
    <row r="12" spans="1:5" x14ac:dyDescent="0.2">
      <c r="A12" s="40">
        <v>4111</v>
      </c>
      <c r="B12" s="41" t="s">
        <v>181</v>
      </c>
      <c r="C12" s="126">
        <v>0</v>
      </c>
      <c r="D12" s="77"/>
      <c r="E12" s="39"/>
    </row>
    <row r="13" spans="1:5" x14ac:dyDescent="0.2">
      <c r="A13" s="40">
        <v>4112</v>
      </c>
      <c r="B13" s="41" t="s">
        <v>182</v>
      </c>
      <c r="C13" s="126">
        <v>0</v>
      </c>
      <c r="D13" s="77"/>
      <c r="E13" s="39"/>
    </row>
    <row r="14" spans="1:5" x14ac:dyDescent="0.2">
      <c r="A14" s="40">
        <v>4113</v>
      </c>
      <c r="B14" s="41" t="s">
        <v>183</v>
      </c>
      <c r="C14" s="126">
        <v>0</v>
      </c>
      <c r="D14" s="77"/>
      <c r="E14" s="39"/>
    </row>
    <row r="15" spans="1:5" x14ac:dyDescent="0.2">
      <c r="A15" s="40">
        <v>4114</v>
      </c>
      <c r="B15" s="41" t="s">
        <v>184</v>
      </c>
      <c r="C15" s="126">
        <v>0</v>
      </c>
      <c r="D15" s="77"/>
      <c r="E15" s="39"/>
    </row>
    <row r="16" spans="1:5" x14ac:dyDescent="0.2">
      <c r="A16" s="40">
        <v>4115</v>
      </c>
      <c r="B16" s="41" t="s">
        <v>185</v>
      </c>
      <c r="C16" s="126">
        <v>0</v>
      </c>
      <c r="D16" s="77"/>
      <c r="E16" s="39"/>
    </row>
    <row r="17" spans="1:5" x14ac:dyDescent="0.2">
      <c r="A17" s="40">
        <v>4116</v>
      </c>
      <c r="B17" s="41" t="s">
        <v>186</v>
      </c>
      <c r="C17" s="126">
        <v>0</v>
      </c>
      <c r="D17" s="77"/>
      <c r="E17" s="39"/>
    </row>
    <row r="18" spans="1:5" x14ac:dyDescent="0.2">
      <c r="A18" s="40">
        <v>4117</v>
      </c>
      <c r="B18" s="41" t="s">
        <v>187</v>
      </c>
      <c r="C18" s="126">
        <v>0</v>
      </c>
      <c r="D18" s="77"/>
      <c r="E18" s="39"/>
    </row>
    <row r="19" spans="1:5" ht="22.5" x14ac:dyDescent="0.2">
      <c r="A19" s="40">
        <v>4118</v>
      </c>
      <c r="B19" s="42" t="s">
        <v>363</v>
      </c>
      <c r="C19" s="126">
        <v>0</v>
      </c>
      <c r="D19" s="77"/>
      <c r="E19" s="39"/>
    </row>
    <row r="20" spans="1:5" x14ac:dyDescent="0.2">
      <c r="A20" s="40">
        <v>4119</v>
      </c>
      <c r="B20" s="41" t="s">
        <v>188</v>
      </c>
      <c r="C20" s="126">
        <v>0</v>
      </c>
      <c r="D20" s="77"/>
      <c r="E20" s="39"/>
    </row>
    <row r="21" spans="1:5" x14ac:dyDescent="0.2">
      <c r="A21" s="99">
        <v>4120</v>
      </c>
      <c r="B21" s="98" t="s">
        <v>189</v>
      </c>
      <c r="C21" s="125">
        <f>SUM(C22:C26)</f>
        <v>0</v>
      </c>
      <c r="D21" s="77"/>
      <c r="E21" s="39"/>
    </row>
    <row r="22" spans="1:5" x14ac:dyDescent="0.2">
      <c r="A22" s="40">
        <v>4121</v>
      </c>
      <c r="B22" s="41" t="s">
        <v>190</v>
      </c>
      <c r="C22" s="126">
        <v>0</v>
      </c>
      <c r="D22" s="77"/>
      <c r="E22" s="39"/>
    </row>
    <row r="23" spans="1:5" x14ac:dyDescent="0.2">
      <c r="A23" s="40">
        <v>4122</v>
      </c>
      <c r="B23" s="41" t="s">
        <v>364</v>
      </c>
      <c r="C23" s="126">
        <v>0</v>
      </c>
      <c r="D23" s="77"/>
      <c r="E23" s="39"/>
    </row>
    <row r="24" spans="1:5" x14ac:dyDescent="0.2">
      <c r="A24" s="40">
        <v>4123</v>
      </c>
      <c r="B24" s="41" t="s">
        <v>191</v>
      </c>
      <c r="C24" s="126">
        <v>0</v>
      </c>
      <c r="D24" s="77"/>
      <c r="E24" s="39"/>
    </row>
    <row r="25" spans="1:5" x14ac:dyDescent="0.2">
      <c r="A25" s="40">
        <v>4124</v>
      </c>
      <c r="B25" s="41" t="s">
        <v>192</v>
      </c>
      <c r="C25" s="126">
        <v>0</v>
      </c>
      <c r="D25" s="77"/>
      <c r="E25" s="39"/>
    </row>
    <row r="26" spans="1:5" x14ac:dyDescent="0.2">
      <c r="A26" s="40">
        <v>4129</v>
      </c>
      <c r="B26" s="41" t="s">
        <v>193</v>
      </c>
      <c r="C26" s="126">
        <v>0</v>
      </c>
      <c r="D26" s="77"/>
      <c r="E26" s="39"/>
    </row>
    <row r="27" spans="1:5" x14ac:dyDescent="0.2">
      <c r="A27" s="99">
        <v>4130</v>
      </c>
      <c r="B27" s="98" t="s">
        <v>194</v>
      </c>
      <c r="C27" s="125">
        <f>SUM(C28:C29)</f>
        <v>0</v>
      </c>
      <c r="D27" s="77"/>
      <c r="E27" s="39"/>
    </row>
    <row r="28" spans="1:5" x14ac:dyDescent="0.2">
      <c r="A28" s="40">
        <v>4131</v>
      </c>
      <c r="B28" s="41" t="s">
        <v>195</v>
      </c>
      <c r="C28" s="126">
        <v>0</v>
      </c>
      <c r="D28" s="77"/>
      <c r="E28" s="39"/>
    </row>
    <row r="29" spans="1:5" ht="22.5" x14ac:dyDescent="0.2">
      <c r="A29" s="40">
        <v>4132</v>
      </c>
      <c r="B29" s="42" t="s">
        <v>365</v>
      </c>
      <c r="C29" s="126">
        <v>0</v>
      </c>
      <c r="D29" s="77"/>
      <c r="E29" s="39"/>
    </row>
    <row r="30" spans="1:5" x14ac:dyDescent="0.2">
      <c r="A30" s="99">
        <v>4140</v>
      </c>
      <c r="B30" s="98" t="s">
        <v>196</v>
      </c>
      <c r="C30" s="125">
        <f>SUM(C31:C35)</f>
        <v>0</v>
      </c>
      <c r="D30" s="77"/>
      <c r="E30" s="39"/>
    </row>
    <row r="31" spans="1:5" x14ac:dyDescent="0.2">
      <c r="A31" s="40">
        <v>4141</v>
      </c>
      <c r="B31" s="41" t="s">
        <v>197</v>
      </c>
      <c r="C31" s="126">
        <v>0</v>
      </c>
      <c r="D31" s="77"/>
      <c r="E31" s="39"/>
    </row>
    <row r="32" spans="1:5" x14ac:dyDescent="0.2">
      <c r="A32" s="40">
        <v>4143</v>
      </c>
      <c r="B32" s="41" t="s">
        <v>198</v>
      </c>
      <c r="C32" s="126">
        <v>0</v>
      </c>
      <c r="D32" s="77"/>
      <c r="E32" s="39"/>
    </row>
    <row r="33" spans="1:5" x14ac:dyDescent="0.2">
      <c r="A33" s="40">
        <v>4144</v>
      </c>
      <c r="B33" s="41" t="s">
        <v>199</v>
      </c>
      <c r="C33" s="126">
        <v>0</v>
      </c>
      <c r="D33" s="77"/>
      <c r="E33" s="39"/>
    </row>
    <row r="34" spans="1:5" ht="22.5" x14ac:dyDescent="0.2">
      <c r="A34" s="40">
        <v>4145</v>
      </c>
      <c r="B34" s="42" t="s">
        <v>366</v>
      </c>
      <c r="C34" s="126">
        <v>0</v>
      </c>
      <c r="D34" s="77"/>
      <c r="E34" s="39"/>
    </row>
    <row r="35" spans="1:5" x14ac:dyDescent="0.2">
      <c r="A35" s="40">
        <v>4149</v>
      </c>
      <c r="B35" s="41" t="s">
        <v>200</v>
      </c>
      <c r="C35" s="126">
        <v>0</v>
      </c>
      <c r="D35" s="77"/>
      <c r="E35" s="39"/>
    </row>
    <row r="36" spans="1:5" x14ac:dyDescent="0.2">
      <c r="A36" s="99">
        <v>4150</v>
      </c>
      <c r="B36" s="98" t="s">
        <v>367</v>
      </c>
      <c r="C36" s="125">
        <f>SUM(C37:C38)</f>
        <v>0</v>
      </c>
      <c r="D36" s="77"/>
      <c r="E36" s="39"/>
    </row>
    <row r="37" spans="1:5" x14ac:dyDescent="0.2">
      <c r="A37" s="40">
        <v>4151</v>
      </c>
      <c r="B37" s="41" t="s">
        <v>367</v>
      </c>
      <c r="C37" s="126">
        <v>0</v>
      </c>
      <c r="D37" s="77"/>
      <c r="E37" s="39"/>
    </row>
    <row r="38" spans="1:5" ht="22.5" x14ac:dyDescent="0.2">
      <c r="A38" s="40">
        <v>4154</v>
      </c>
      <c r="B38" s="42" t="s">
        <v>368</v>
      </c>
      <c r="C38" s="126">
        <v>0</v>
      </c>
      <c r="D38" s="77"/>
      <c r="E38" s="39"/>
    </row>
    <row r="39" spans="1:5" x14ac:dyDescent="0.2">
      <c r="A39" s="99">
        <v>4160</v>
      </c>
      <c r="B39" s="98" t="s">
        <v>369</v>
      </c>
      <c r="C39" s="125">
        <f>SUM(C40:C47)</f>
        <v>0</v>
      </c>
      <c r="D39" s="77"/>
      <c r="E39" s="39"/>
    </row>
    <row r="40" spans="1:5" x14ac:dyDescent="0.2">
      <c r="A40" s="40">
        <v>4161</v>
      </c>
      <c r="B40" s="41" t="s">
        <v>201</v>
      </c>
      <c r="C40" s="126">
        <v>0</v>
      </c>
      <c r="D40" s="77"/>
      <c r="E40" s="39"/>
    </row>
    <row r="41" spans="1:5" x14ac:dyDescent="0.2">
      <c r="A41" s="40">
        <v>4162</v>
      </c>
      <c r="B41" s="41" t="s">
        <v>202</v>
      </c>
      <c r="C41" s="126">
        <v>0</v>
      </c>
      <c r="D41" s="77"/>
      <c r="E41" s="39"/>
    </row>
    <row r="42" spans="1:5" x14ac:dyDescent="0.2">
      <c r="A42" s="40">
        <v>4163</v>
      </c>
      <c r="B42" s="41" t="s">
        <v>203</v>
      </c>
      <c r="C42" s="126">
        <v>0</v>
      </c>
      <c r="D42" s="77"/>
      <c r="E42" s="39"/>
    </row>
    <row r="43" spans="1:5" x14ac:dyDescent="0.2">
      <c r="A43" s="40">
        <v>4164</v>
      </c>
      <c r="B43" s="41" t="s">
        <v>204</v>
      </c>
      <c r="C43" s="126">
        <v>0</v>
      </c>
      <c r="D43" s="77"/>
      <c r="E43" s="39"/>
    </row>
    <row r="44" spans="1:5" x14ac:dyDescent="0.2">
      <c r="A44" s="40">
        <v>4165</v>
      </c>
      <c r="B44" s="41" t="s">
        <v>205</v>
      </c>
      <c r="C44" s="126">
        <v>0</v>
      </c>
      <c r="D44" s="77"/>
      <c r="E44" s="39"/>
    </row>
    <row r="45" spans="1:5" ht="22.5" x14ac:dyDescent="0.2">
      <c r="A45" s="40">
        <v>4166</v>
      </c>
      <c r="B45" s="42" t="s">
        <v>370</v>
      </c>
      <c r="C45" s="126">
        <v>0</v>
      </c>
      <c r="D45" s="77"/>
      <c r="E45" s="39"/>
    </row>
    <row r="46" spans="1:5" x14ac:dyDescent="0.2">
      <c r="A46" s="40">
        <v>4168</v>
      </c>
      <c r="B46" s="41" t="s">
        <v>206</v>
      </c>
      <c r="C46" s="126">
        <v>0</v>
      </c>
      <c r="D46" s="77"/>
      <c r="E46" s="39"/>
    </row>
    <row r="47" spans="1:5" x14ac:dyDescent="0.2">
      <c r="A47" s="40">
        <v>4169</v>
      </c>
      <c r="B47" s="41" t="s">
        <v>207</v>
      </c>
      <c r="C47" s="126">
        <v>0</v>
      </c>
      <c r="D47" s="77"/>
      <c r="E47" s="39"/>
    </row>
    <row r="48" spans="1:5" x14ac:dyDescent="0.2">
      <c r="A48" s="99">
        <v>4170</v>
      </c>
      <c r="B48" s="98" t="s">
        <v>447</v>
      </c>
      <c r="C48" s="125">
        <f>SUM(C49:C56)</f>
        <v>69747922.810000002</v>
      </c>
      <c r="D48" s="77"/>
      <c r="E48" s="39"/>
    </row>
    <row r="49" spans="1:5" x14ac:dyDescent="0.2">
      <c r="A49" s="40">
        <v>4171</v>
      </c>
      <c r="B49" s="41" t="s">
        <v>371</v>
      </c>
      <c r="C49" s="126">
        <v>0</v>
      </c>
      <c r="D49" s="77"/>
      <c r="E49" s="39"/>
    </row>
    <row r="50" spans="1:5" x14ac:dyDescent="0.2">
      <c r="A50" s="40">
        <v>4172</v>
      </c>
      <c r="B50" s="41" t="s">
        <v>372</v>
      </c>
      <c r="C50" s="126">
        <v>0</v>
      </c>
      <c r="D50" s="77"/>
      <c r="E50" s="39"/>
    </row>
    <row r="51" spans="1:5" ht="22.5" x14ac:dyDescent="0.2">
      <c r="A51" s="40">
        <v>4173</v>
      </c>
      <c r="B51" s="42" t="s">
        <v>373</v>
      </c>
      <c r="C51" s="126">
        <v>69747922.810000002</v>
      </c>
      <c r="D51" s="77"/>
      <c r="E51" s="39"/>
    </row>
    <row r="52" spans="1:5" ht="22.5" x14ac:dyDescent="0.2">
      <c r="A52" s="40">
        <v>4174</v>
      </c>
      <c r="B52" s="42" t="s">
        <v>374</v>
      </c>
      <c r="C52" s="126">
        <v>0</v>
      </c>
      <c r="D52" s="77"/>
      <c r="E52" s="39"/>
    </row>
    <row r="53" spans="1:5" ht="22.5" x14ac:dyDescent="0.2">
      <c r="A53" s="40">
        <v>4175</v>
      </c>
      <c r="B53" s="42" t="s">
        <v>375</v>
      </c>
      <c r="C53" s="126">
        <v>0</v>
      </c>
      <c r="D53" s="77"/>
      <c r="E53" s="39"/>
    </row>
    <row r="54" spans="1:5" ht="22.5" x14ac:dyDescent="0.2">
      <c r="A54" s="40">
        <v>4176</v>
      </c>
      <c r="B54" s="42" t="s">
        <v>376</v>
      </c>
      <c r="C54" s="126">
        <v>0</v>
      </c>
      <c r="D54" s="77"/>
      <c r="E54" s="39"/>
    </row>
    <row r="55" spans="1:5" ht="22.5" x14ac:dyDescent="0.2">
      <c r="A55" s="40">
        <v>4177</v>
      </c>
      <c r="B55" s="42" t="s">
        <v>377</v>
      </c>
      <c r="C55" s="126">
        <v>0</v>
      </c>
      <c r="D55" s="77"/>
      <c r="E55" s="39"/>
    </row>
    <row r="56" spans="1:5" ht="22.5" x14ac:dyDescent="0.2">
      <c r="A56" s="40">
        <v>4178</v>
      </c>
      <c r="B56" s="42" t="s">
        <v>378</v>
      </c>
      <c r="C56" s="126">
        <v>0</v>
      </c>
      <c r="D56" s="77"/>
      <c r="E56" s="39"/>
    </row>
    <row r="57" spans="1:5" ht="33.75" x14ac:dyDescent="0.2">
      <c r="A57" s="99">
        <v>4200</v>
      </c>
      <c r="B57" s="100" t="s">
        <v>379</v>
      </c>
      <c r="C57" s="125">
        <f>+C58+C64</f>
        <v>0</v>
      </c>
      <c r="D57" s="77"/>
      <c r="E57" s="39"/>
    </row>
    <row r="58" spans="1:5" ht="22.5" x14ac:dyDescent="0.2">
      <c r="A58" s="99">
        <v>4210</v>
      </c>
      <c r="B58" s="100" t="s">
        <v>380</v>
      </c>
      <c r="C58" s="125">
        <f>SUM(C59:C63)</f>
        <v>0</v>
      </c>
      <c r="D58" s="77"/>
      <c r="E58" s="39"/>
    </row>
    <row r="59" spans="1:5" x14ac:dyDescent="0.2">
      <c r="A59" s="40">
        <v>4211</v>
      </c>
      <c r="B59" s="41" t="s">
        <v>208</v>
      </c>
      <c r="C59" s="126">
        <v>0</v>
      </c>
      <c r="D59" s="77"/>
      <c r="E59" s="39"/>
    </row>
    <row r="60" spans="1:5" x14ac:dyDescent="0.2">
      <c r="A60" s="40">
        <v>4212</v>
      </c>
      <c r="B60" s="41" t="s">
        <v>209</v>
      </c>
      <c r="C60" s="126">
        <v>0</v>
      </c>
      <c r="D60" s="77"/>
      <c r="E60" s="39"/>
    </row>
    <row r="61" spans="1:5" x14ac:dyDescent="0.2">
      <c r="A61" s="40">
        <v>4213</v>
      </c>
      <c r="B61" s="41" t="s">
        <v>210</v>
      </c>
      <c r="C61" s="126">
        <v>0</v>
      </c>
      <c r="D61" s="77"/>
      <c r="E61" s="39"/>
    </row>
    <row r="62" spans="1:5" x14ac:dyDescent="0.2">
      <c r="A62" s="40">
        <v>4214</v>
      </c>
      <c r="B62" s="41" t="s">
        <v>381</v>
      </c>
      <c r="C62" s="126">
        <v>0</v>
      </c>
      <c r="D62" s="77"/>
      <c r="E62" s="39"/>
    </row>
    <row r="63" spans="1:5" x14ac:dyDescent="0.2">
      <c r="A63" s="40">
        <v>4215</v>
      </c>
      <c r="B63" s="41" t="s">
        <v>382</v>
      </c>
      <c r="C63" s="126">
        <v>0</v>
      </c>
      <c r="D63" s="77"/>
      <c r="E63" s="39"/>
    </row>
    <row r="64" spans="1:5" x14ac:dyDescent="0.2">
      <c r="A64" s="99">
        <v>4220</v>
      </c>
      <c r="B64" s="98" t="s">
        <v>211</v>
      </c>
      <c r="C64" s="125">
        <f>SUM(C65:C68)</f>
        <v>0</v>
      </c>
      <c r="D64" s="77"/>
      <c r="E64" s="39"/>
    </row>
    <row r="65" spans="1:5" x14ac:dyDescent="0.2">
      <c r="A65" s="40">
        <v>4221</v>
      </c>
      <c r="B65" s="41" t="s">
        <v>212</v>
      </c>
      <c r="C65" s="126">
        <v>0</v>
      </c>
      <c r="D65" s="77"/>
      <c r="E65" s="39"/>
    </row>
    <row r="66" spans="1:5" x14ac:dyDescent="0.2">
      <c r="A66" s="40">
        <v>4223</v>
      </c>
      <c r="B66" s="41" t="s">
        <v>213</v>
      </c>
      <c r="C66" s="126">
        <v>0</v>
      </c>
      <c r="D66" s="77"/>
      <c r="E66" s="39"/>
    </row>
    <row r="67" spans="1:5" x14ac:dyDescent="0.2">
      <c r="A67" s="40">
        <v>4225</v>
      </c>
      <c r="B67" s="41" t="s">
        <v>215</v>
      </c>
      <c r="C67" s="126">
        <v>0</v>
      </c>
      <c r="D67" s="77"/>
      <c r="E67" s="39"/>
    </row>
    <row r="68" spans="1:5" x14ac:dyDescent="0.2">
      <c r="A68" s="40">
        <v>4227</v>
      </c>
      <c r="B68" s="41" t="s">
        <v>383</v>
      </c>
      <c r="C68" s="126">
        <v>0</v>
      </c>
      <c r="D68" s="77"/>
      <c r="E68" s="39"/>
    </row>
    <row r="69" spans="1:5" x14ac:dyDescent="0.2">
      <c r="A69" s="101">
        <v>4300</v>
      </c>
      <c r="B69" s="98" t="s">
        <v>216</v>
      </c>
      <c r="C69" s="125">
        <f>C70+C73+C79+C81+C83</f>
        <v>1076041.1000000001</v>
      </c>
      <c r="D69" s="41"/>
      <c r="E69" s="41"/>
    </row>
    <row r="70" spans="1:5" x14ac:dyDescent="0.2">
      <c r="A70" s="101">
        <v>4310</v>
      </c>
      <c r="B70" s="98" t="s">
        <v>217</v>
      </c>
      <c r="C70" s="125">
        <f>SUM(C71:C72)</f>
        <v>0</v>
      </c>
      <c r="D70" s="41"/>
      <c r="E70" s="41"/>
    </row>
    <row r="71" spans="1:5" x14ac:dyDescent="0.2">
      <c r="A71" s="43">
        <v>4311</v>
      </c>
      <c r="B71" s="41" t="s">
        <v>384</v>
      </c>
      <c r="C71" s="126">
        <v>0</v>
      </c>
      <c r="D71" s="41"/>
      <c r="E71" s="41"/>
    </row>
    <row r="72" spans="1:5" x14ac:dyDescent="0.2">
      <c r="A72" s="43">
        <v>4319</v>
      </c>
      <c r="B72" s="41" t="s">
        <v>218</v>
      </c>
      <c r="C72" s="126">
        <v>0</v>
      </c>
      <c r="D72" s="41"/>
      <c r="E72" s="41"/>
    </row>
    <row r="73" spans="1:5" x14ac:dyDescent="0.2">
      <c r="A73" s="101">
        <v>4320</v>
      </c>
      <c r="B73" s="98" t="s">
        <v>219</v>
      </c>
      <c r="C73" s="125">
        <f>SUM(C74:C78)</f>
        <v>0</v>
      </c>
      <c r="D73" s="41"/>
      <c r="E73" s="41"/>
    </row>
    <row r="74" spans="1:5" x14ac:dyDescent="0.2">
      <c r="A74" s="43">
        <v>4321</v>
      </c>
      <c r="B74" s="41" t="s">
        <v>220</v>
      </c>
      <c r="C74" s="126">
        <v>0</v>
      </c>
      <c r="D74" s="41"/>
      <c r="E74" s="41"/>
    </row>
    <row r="75" spans="1:5" x14ac:dyDescent="0.2">
      <c r="A75" s="43">
        <v>4322</v>
      </c>
      <c r="B75" s="41" t="s">
        <v>221</v>
      </c>
      <c r="C75" s="126">
        <v>0</v>
      </c>
      <c r="D75" s="41"/>
      <c r="E75" s="41"/>
    </row>
    <row r="76" spans="1:5" x14ac:dyDescent="0.2">
      <c r="A76" s="43">
        <v>4323</v>
      </c>
      <c r="B76" s="41" t="s">
        <v>222</v>
      </c>
      <c r="C76" s="126">
        <v>0</v>
      </c>
      <c r="D76" s="41"/>
      <c r="E76" s="41"/>
    </row>
    <row r="77" spans="1:5" x14ac:dyDescent="0.2">
      <c r="A77" s="43">
        <v>4324</v>
      </c>
      <c r="B77" s="41" t="s">
        <v>223</v>
      </c>
      <c r="C77" s="126">
        <v>0</v>
      </c>
      <c r="D77" s="41"/>
      <c r="E77" s="41"/>
    </row>
    <row r="78" spans="1:5" x14ac:dyDescent="0.2">
      <c r="A78" s="43">
        <v>4325</v>
      </c>
      <c r="B78" s="41" t="s">
        <v>224</v>
      </c>
      <c r="C78" s="126">
        <v>0</v>
      </c>
      <c r="D78" s="41"/>
      <c r="E78" s="41"/>
    </row>
    <row r="79" spans="1:5" x14ac:dyDescent="0.2">
      <c r="A79" s="101">
        <v>4330</v>
      </c>
      <c r="B79" s="98" t="s">
        <v>225</v>
      </c>
      <c r="C79" s="125">
        <f>SUM(C80)</f>
        <v>0</v>
      </c>
      <c r="D79" s="41"/>
      <c r="E79" s="41"/>
    </row>
    <row r="80" spans="1:5" x14ac:dyDescent="0.2">
      <c r="A80" s="43">
        <v>4331</v>
      </c>
      <c r="B80" s="41" t="s">
        <v>225</v>
      </c>
      <c r="C80" s="126">
        <v>0</v>
      </c>
      <c r="D80" s="41"/>
      <c r="E80" s="41"/>
    </row>
    <row r="81" spans="1:5" x14ac:dyDescent="0.2">
      <c r="A81" s="101">
        <v>4340</v>
      </c>
      <c r="B81" s="98" t="s">
        <v>226</v>
      </c>
      <c r="C81" s="125">
        <f>SUM(C82)</f>
        <v>0</v>
      </c>
      <c r="D81" s="41"/>
      <c r="E81" s="41"/>
    </row>
    <row r="82" spans="1:5" x14ac:dyDescent="0.2">
      <c r="A82" s="43">
        <v>4341</v>
      </c>
      <c r="B82" s="41" t="s">
        <v>226</v>
      </c>
      <c r="C82" s="126">
        <v>0</v>
      </c>
      <c r="D82" s="41"/>
      <c r="E82" s="41"/>
    </row>
    <row r="83" spans="1:5" x14ac:dyDescent="0.2">
      <c r="A83" s="101">
        <v>4390</v>
      </c>
      <c r="B83" s="98" t="s">
        <v>227</v>
      </c>
      <c r="C83" s="125">
        <f>SUM(C84:C90)</f>
        <v>1076041.1000000001</v>
      </c>
      <c r="D83" s="41"/>
      <c r="E83" s="41"/>
    </row>
    <row r="84" spans="1:5" x14ac:dyDescent="0.2">
      <c r="A84" s="43">
        <v>4392</v>
      </c>
      <c r="B84" s="41" t="s">
        <v>228</v>
      </c>
      <c r="C84" s="126">
        <v>0</v>
      </c>
      <c r="D84" s="41"/>
      <c r="E84" s="41"/>
    </row>
    <row r="85" spans="1:5" x14ac:dyDescent="0.2">
      <c r="A85" s="43">
        <v>4393</v>
      </c>
      <c r="B85" s="41" t="s">
        <v>385</v>
      </c>
      <c r="C85" s="126">
        <v>0</v>
      </c>
      <c r="D85" s="41"/>
      <c r="E85" s="41"/>
    </row>
    <row r="86" spans="1:5" x14ac:dyDescent="0.2">
      <c r="A86" s="43">
        <v>4394</v>
      </c>
      <c r="B86" s="41" t="s">
        <v>229</v>
      </c>
      <c r="C86" s="126">
        <v>0</v>
      </c>
      <c r="D86" s="41"/>
      <c r="E86" s="41"/>
    </row>
    <row r="87" spans="1:5" x14ac:dyDescent="0.2">
      <c r="A87" s="43">
        <v>4395</v>
      </c>
      <c r="B87" s="41" t="s">
        <v>230</v>
      </c>
      <c r="C87" s="126">
        <v>0</v>
      </c>
      <c r="D87" s="41"/>
      <c r="E87" s="41"/>
    </row>
    <row r="88" spans="1:5" x14ac:dyDescent="0.2">
      <c r="A88" s="43">
        <v>4396</v>
      </c>
      <c r="B88" s="41" t="s">
        <v>231</v>
      </c>
      <c r="C88" s="126">
        <v>0</v>
      </c>
      <c r="D88" s="41"/>
      <c r="E88" s="41"/>
    </row>
    <row r="89" spans="1:5" x14ac:dyDescent="0.2">
      <c r="A89" s="43">
        <v>4397</v>
      </c>
      <c r="B89" s="41" t="s">
        <v>386</v>
      </c>
      <c r="C89" s="126">
        <v>0</v>
      </c>
      <c r="D89" s="41"/>
      <c r="E89" s="41"/>
    </row>
    <row r="90" spans="1:5" x14ac:dyDescent="0.2">
      <c r="A90" s="43">
        <v>4399</v>
      </c>
      <c r="B90" s="41" t="s">
        <v>227</v>
      </c>
      <c r="C90" s="126">
        <v>1076041.1000000001</v>
      </c>
      <c r="D90" s="41"/>
      <c r="E90" s="41"/>
    </row>
    <row r="91" spans="1:5" x14ac:dyDescent="0.2">
      <c r="A91" s="39"/>
      <c r="B91" s="39"/>
      <c r="C91" s="122"/>
      <c r="D91" s="39"/>
      <c r="E91" s="39"/>
    </row>
    <row r="92" spans="1:5" x14ac:dyDescent="0.2">
      <c r="A92" s="37" t="s">
        <v>509</v>
      </c>
      <c r="B92" s="37"/>
      <c r="C92" s="37"/>
      <c r="D92" s="37"/>
      <c r="E92" s="37"/>
    </row>
    <row r="93" spans="1:5" x14ac:dyDescent="0.2">
      <c r="A93" s="38" t="s">
        <v>47</v>
      </c>
      <c r="B93" s="38" t="s">
        <v>44</v>
      </c>
      <c r="C93" s="38" t="s">
        <v>45</v>
      </c>
      <c r="D93" s="38" t="s">
        <v>232</v>
      </c>
      <c r="E93" s="38" t="s">
        <v>548</v>
      </c>
    </row>
    <row r="94" spans="1:5" x14ac:dyDescent="0.2">
      <c r="A94" s="101">
        <v>5000</v>
      </c>
      <c r="B94" s="98" t="s">
        <v>233</v>
      </c>
      <c r="C94" s="125">
        <f>C95+C123+C156+C166+C181+C210</f>
        <v>44447953.659999996</v>
      </c>
      <c r="D94" s="10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1">
        <v>5100</v>
      </c>
      <c r="B95" s="98" t="s">
        <v>234</v>
      </c>
      <c r="C95" s="125">
        <f>C96+C103+C113</f>
        <v>44372163.659999996</v>
      </c>
      <c r="D95" s="102">
        <f>C95/$C$94</f>
        <v>0.99829485963336473</v>
      </c>
      <c r="E95" s="41"/>
    </row>
    <row r="96" spans="1:5" x14ac:dyDescent="0.2">
      <c r="A96" s="101">
        <v>5110</v>
      </c>
      <c r="B96" s="98" t="s">
        <v>235</v>
      </c>
      <c r="C96" s="125">
        <f>SUM(C97:C102)</f>
        <v>16657717.949999999</v>
      </c>
      <c r="D96" s="102">
        <f t="shared" ref="D96:D159" si="0">C96/$C$94</f>
        <v>0.37476906310291541</v>
      </c>
      <c r="E96" s="41"/>
    </row>
    <row r="97" spans="1:5" x14ac:dyDescent="0.2">
      <c r="A97" s="43">
        <v>5111</v>
      </c>
      <c r="B97" s="41" t="s">
        <v>236</v>
      </c>
      <c r="C97" s="126">
        <v>11129613.92</v>
      </c>
      <c r="D97" s="44">
        <f t="shared" si="0"/>
        <v>0.25039654255255089</v>
      </c>
      <c r="E97" s="41"/>
    </row>
    <row r="98" spans="1:5" x14ac:dyDescent="0.2">
      <c r="A98" s="43">
        <v>5112</v>
      </c>
      <c r="B98" s="41" t="s">
        <v>237</v>
      </c>
      <c r="C98" s="126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238</v>
      </c>
      <c r="C99" s="126">
        <v>485465.43</v>
      </c>
      <c r="D99" s="44">
        <f t="shared" si="0"/>
        <v>1.0922109794154245E-2</v>
      </c>
      <c r="E99" s="41"/>
    </row>
    <row r="100" spans="1:5" x14ac:dyDescent="0.2">
      <c r="A100" s="43">
        <v>5114</v>
      </c>
      <c r="B100" s="41" t="s">
        <v>239</v>
      </c>
      <c r="C100" s="126">
        <v>2916142.77</v>
      </c>
      <c r="D100" s="44">
        <f t="shared" si="0"/>
        <v>6.5608032088647572E-2</v>
      </c>
      <c r="E100" s="41"/>
    </row>
    <row r="101" spans="1:5" x14ac:dyDescent="0.2">
      <c r="A101" s="43">
        <v>5115</v>
      </c>
      <c r="B101" s="41" t="s">
        <v>240</v>
      </c>
      <c r="C101" s="126">
        <v>2126495.83</v>
      </c>
      <c r="D101" s="44">
        <f t="shared" si="0"/>
        <v>4.7842378667562718E-2</v>
      </c>
      <c r="E101" s="41"/>
    </row>
    <row r="102" spans="1:5" x14ac:dyDescent="0.2">
      <c r="A102" s="43">
        <v>5116</v>
      </c>
      <c r="B102" s="41" t="s">
        <v>241</v>
      </c>
      <c r="C102" s="126">
        <v>0</v>
      </c>
      <c r="D102" s="44">
        <f t="shared" si="0"/>
        <v>0</v>
      </c>
      <c r="E102" s="41"/>
    </row>
    <row r="103" spans="1:5" x14ac:dyDescent="0.2">
      <c r="A103" s="101">
        <v>5120</v>
      </c>
      <c r="B103" s="98" t="s">
        <v>242</v>
      </c>
      <c r="C103" s="125">
        <f>SUM(C104:C112)</f>
        <v>6588344.1400000006</v>
      </c>
      <c r="D103" s="102">
        <f t="shared" si="0"/>
        <v>0.14822603961471106</v>
      </c>
      <c r="E103" s="41"/>
    </row>
    <row r="104" spans="1:5" x14ac:dyDescent="0.2">
      <c r="A104" s="43">
        <v>5121</v>
      </c>
      <c r="B104" s="41" t="s">
        <v>243</v>
      </c>
      <c r="C104" s="126">
        <v>411407.88</v>
      </c>
      <c r="D104" s="44">
        <f t="shared" si="0"/>
        <v>9.2559464749945933E-3</v>
      </c>
      <c r="E104" s="41"/>
    </row>
    <row r="105" spans="1:5" x14ac:dyDescent="0.2">
      <c r="A105" s="43">
        <v>5122</v>
      </c>
      <c r="B105" s="41" t="s">
        <v>244</v>
      </c>
      <c r="C105" s="126">
        <v>23091.78</v>
      </c>
      <c r="D105" s="44">
        <f t="shared" si="0"/>
        <v>5.195240297593489E-4</v>
      </c>
      <c r="E105" s="41"/>
    </row>
    <row r="106" spans="1:5" x14ac:dyDescent="0.2">
      <c r="A106" s="43">
        <v>5123</v>
      </c>
      <c r="B106" s="41" t="s">
        <v>245</v>
      </c>
      <c r="C106" s="126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246</v>
      </c>
      <c r="C107" s="126">
        <v>2183002.17</v>
      </c>
      <c r="D107" s="44">
        <f t="shared" si="0"/>
        <v>4.9113670939693835E-2</v>
      </c>
      <c r="E107" s="41"/>
    </row>
    <row r="108" spans="1:5" x14ac:dyDescent="0.2">
      <c r="A108" s="43">
        <v>5125</v>
      </c>
      <c r="B108" s="41" t="s">
        <v>247</v>
      </c>
      <c r="C108" s="126">
        <v>1101163.6599999999</v>
      </c>
      <c r="D108" s="44">
        <f t="shared" si="0"/>
        <v>2.4774226242747572E-2</v>
      </c>
      <c r="E108" s="41"/>
    </row>
    <row r="109" spans="1:5" x14ac:dyDescent="0.2">
      <c r="A109" s="43">
        <v>5126</v>
      </c>
      <c r="B109" s="41" t="s">
        <v>248</v>
      </c>
      <c r="C109" s="126">
        <v>1105257.8</v>
      </c>
      <c r="D109" s="44">
        <f t="shared" si="0"/>
        <v>2.4866337119916808E-2</v>
      </c>
      <c r="E109" s="41"/>
    </row>
    <row r="110" spans="1:5" x14ac:dyDescent="0.2">
      <c r="A110" s="43">
        <v>5127</v>
      </c>
      <c r="B110" s="41" t="s">
        <v>249</v>
      </c>
      <c r="C110" s="126">
        <v>107846</v>
      </c>
      <c r="D110" s="44">
        <f t="shared" si="0"/>
        <v>2.4263434223531812E-3</v>
      </c>
      <c r="E110" s="41"/>
    </row>
    <row r="111" spans="1:5" x14ac:dyDescent="0.2">
      <c r="A111" s="43">
        <v>5128</v>
      </c>
      <c r="B111" s="41" t="s">
        <v>250</v>
      </c>
      <c r="C111" s="126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251</v>
      </c>
      <c r="C112" s="126">
        <v>1656574.85</v>
      </c>
      <c r="D112" s="44">
        <f t="shared" si="0"/>
        <v>3.7269991385245706E-2</v>
      </c>
      <c r="E112" s="41"/>
    </row>
    <row r="113" spans="1:5" x14ac:dyDescent="0.2">
      <c r="A113" s="101">
        <v>5130</v>
      </c>
      <c r="B113" s="98" t="s">
        <v>252</v>
      </c>
      <c r="C113" s="125">
        <f>SUM(C114:C122)</f>
        <v>21126101.57</v>
      </c>
      <c r="D113" s="102">
        <f t="shared" si="0"/>
        <v>0.47529975691573834</v>
      </c>
      <c r="E113" s="41"/>
    </row>
    <row r="114" spans="1:5" x14ac:dyDescent="0.2">
      <c r="A114" s="43">
        <v>5131</v>
      </c>
      <c r="B114" s="41" t="s">
        <v>253</v>
      </c>
      <c r="C114" s="126">
        <v>6336464.3799999999</v>
      </c>
      <c r="D114" s="44">
        <f t="shared" si="0"/>
        <v>0.14255919245394572</v>
      </c>
      <c r="E114" s="41"/>
    </row>
    <row r="115" spans="1:5" x14ac:dyDescent="0.2">
      <c r="A115" s="43">
        <v>5132</v>
      </c>
      <c r="B115" s="41" t="s">
        <v>254</v>
      </c>
      <c r="C115" s="126">
        <v>91495.46</v>
      </c>
      <c r="D115" s="44">
        <f t="shared" si="0"/>
        <v>2.0584853174543203E-3</v>
      </c>
      <c r="E115" s="41"/>
    </row>
    <row r="116" spans="1:5" x14ac:dyDescent="0.2">
      <c r="A116" s="43">
        <v>5133</v>
      </c>
      <c r="B116" s="41" t="s">
        <v>255</v>
      </c>
      <c r="C116" s="126">
        <v>1858048.69</v>
      </c>
      <c r="D116" s="44">
        <f t="shared" si="0"/>
        <v>4.1802794887093125E-2</v>
      </c>
      <c r="E116" s="41"/>
    </row>
    <row r="117" spans="1:5" x14ac:dyDescent="0.2">
      <c r="A117" s="43">
        <v>5134</v>
      </c>
      <c r="B117" s="41" t="s">
        <v>256</v>
      </c>
      <c r="C117" s="126">
        <v>863175</v>
      </c>
      <c r="D117" s="44">
        <f t="shared" si="0"/>
        <v>1.9419904155830604E-2</v>
      </c>
      <c r="E117" s="41"/>
    </row>
    <row r="118" spans="1:5" x14ac:dyDescent="0.2">
      <c r="A118" s="43">
        <v>5135</v>
      </c>
      <c r="B118" s="41" t="s">
        <v>257</v>
      </c>
      <c r="C118" s="126">
        <v>1276165.57</v>
      </c>
      <c r="D118" s="44">
        <f t="shared" si="0"/>
        <v>2.8711458344334501E-2</v>
      </c>
      <c r="E118" s="41"/>
    </row>
    <row r="119" spans="1:5" x14ac:dyDescent="0.2">
      <c r="A119" s="43">
        <v>5136</v>
      </c>
      <c r="B119" s="41" t="s">
        <v>258</v>
      </c>
      <c r="C119" s="126">
        <v>312797</v>
      </c>
      <c r="D119" s="44">
        <f t="shared" si="0"/>
        <v>7.0373768473731809E-3</v>
      </c>
      <c r="E119" s="41"/>
    </row>
    <row r="120" spans="1:5" x14ac:dyDescent="0.2">
      <c r="A120" s="43">
        <v>5137</v>
      </c>
      <c r="B120" s="41" t="s">
        <v>259</v>
      </c>
      <c r="C120" s="126">
        <v>15179.2</v>
      </c>
      <c r="D120" s="44">
        <f t="shared" si="0"/>
        <v>3.4150503566737208E-4</v>
      </c>
      <c r="E120" s="41"/>
    </row>
    <row r="121" spans="1:5" x14ac:dyDescent="0.2">
      <c r="A121" s="43">
        <v>5138</v>
      </c>
      <c r="B121" s="41" t="s">
        <v>260</v>
      </c>
      <c r="C121" s="126">
        <v>207205.41</v>
      </c>
      <c r="D121" s="44">
        <f t="shared" si="0"/>
        <v>4.6617536452858155E-3</v>
      </c>
      <c r="E121" s="41"/>
    </row>
    <row r="122" spans="1:5" x14ac:dyDescent="0.2">
      <c r="A122" s="43">
        <v>5139</v>
      </c>
      <c r="B122" s="41" t="s">
        <v>261</v>
      </c>
      <c r="C122" s="126">
        <v>10165570.859999999</v>
      </c>
      <c r="D122" s="44">
        <f t="shared" si="0"/>
        <v>0.22870728622875369</v>
      </c>
      <c r="E122" s="41"/>
    </row>
    <row r="123" spans="1:5" x14ac:dyDescent="0.2">
      <c r="A123" s="101">
        <v>5200</v>
      </c>
      <c r="B123" s="98" t="s">
        <v>262</v>
      </c>
      <c r="C123" s="125">
        <f>C124+C127+C130+C133+C138+C142+C145+C147+C153</f>
        <v>75790</v>
      </c>
      <c r="D123" s="102">
        <f t="shared" si="0"/>
        <v>1.7051403666352727E-3</v>
      </c>
      <c r="E123" s="41"/>
    </row>
    <row r="124" spans="1:5" x14ac:dyDescent="0.2">
      <c r="A124" s="101">
        <v>5210</v>
      </c>
      <c r="B124" s="98" t="s">
        <v>263</v>
      </c>
      <c r="C124" s="125">
        <f>SUM(C125:C126)</f>
        <v>0</v>
      </c>
      <c r="D124" s="102">
        <f t="shared" si="0"/>
        <v>0</v>
      </c>
      <c r="E124" s="41"/>
    </row>
    <row r="125" spans="1:5" x14ac:dyDescent="0.2">
      <c r="A125" s="43">
        <v>5211</v>
      </c>
      <c r="B125" s="41" t="s">
        <v>264</v>
      </c>
      <c r="C125" s="126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265</v>
      </c>
      <c r="C126" s="126">
        <v>0</v>
      </c>
      <c r="D126" s="44">
        <f t="shared" si="0"/>
        <v>0</v>
      </c>
      <c r="E126" s="41"/>
    </row>
    <row r="127" spans="1:5" x14ac:dyDescent="0.2">
      <c r="A127" s="101">
        <v>5220</v>
      </c>
      <c r="B127" s="98" t="s">
        <v>266</v>
      </c>
      <c r="C127" s="125">
        <f>SUM(C128:C129)</f>
        <v>0</v>
      </c>
      <c r="D127" s="102">
        <f t="shared" si="0"/>
        <v>0</v>
      </c>
      <c r="E127" s="41"/>
    </row>
    <row r="128" spans="1:5" x14ac:dyDescent="0.2">
      <c r="A128" s="43">
        <v>5221</v>
      </c>
      <c r="B128" s="41" t="s">
        <v>267</v>
      </c>
      <c r="C128" s="126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268</v>
      </c>
      <c r="C129" s="126">
        <v>0</v>
      </c>
      <c r="D129" s="44">
        <f t="shared" si="0"/>
        <v>0</v>
      </c>
      <c r="E129" s="41"/>
    </row>
    <row r="130" spans="1:5" x14ac:dyDescent="0.2">
      <c r="A130" s="101">
        <v>5230</v>
      </c>
      <c r="B130" s="98" t="s">
        <v>213</v>
      </c>
      <c r="C130" s="125">
        <f>SUM(C131:C132)</f>
        <v>0</v>
      </c>
      <c r="D130" s="102">
        <f t="shared" si="0"/>
        <v>0</v>
      </c>
      <c r="E130" s="41"/>
    </row>
    <row r="131" spans="1:5" x14ac:dyDescent="0.2">
      <c r="A131" s="43">
        <v>5231</v>
      </c>
      <c r="B131" s="41" t="s">
        <v>269</v>
      </c>
      <c r="C131" s="126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270</v>
      </c>
      <c r="C132" s="126">
        <v>0</v>
      </c>
      <c r="D132" s="44">
        <f t="shared" si="0"/>
        <v>0</v>
      </c>
      <c r="E132" s="41"/>
    </row>
    <row r="133" spans="1:5" x14ac:dyDescent="0.2">
      <c r="A133" s="101">
        <v>5240</v>
      </c>
      <c r="B133" s="98" t="s">
        <v>214</v>
      </c>
      <c r="C133" s="125">
        <f>SUM(C134:C137)</f>
        <v>27000</v>
      </c>
      <c r="D133" s="102">
        <f t="shared" si="0"/>
        <v>6.0745203719689083E-4</v>
      </c>
      <c r="E133" s="41"/>
    </row>
    <row r="134" spans="1:5" x14ac:dyDescent="0.2">
      <c r="A134" s="43">
        <v>5241</v>
      </c>
      <c r="B134" s="41" t="s">
        <v>271</v>
      </c>
      <c r="C134" s="126">
        <v>27000</v>
      </c>
      <c r="D134" s="44">
        <f t="shared" si="0"/>
        <v>6.0745203719689083E-4</v>
      </c>
      <c r="E134" s="41"/>
    </row>
    <row r="135" spans="1:5" x14ac:dyDescent="0.2">
      <c r="A135" s="43">
        <v>5242</v>
      </c>
      <c r="B135" s="41" t="s">
        <v>272</v>
      </c>
      <c r="C135" s="126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273</v>
      </c>
      <c r="C136" s="126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274</v>
      </c>
      <c r="C137" s="126">
        <v>0</v>
      </c>
      <c r="D137" s="44">
        <f t="shared" si="0"/>
        <v>0</v>
      </c>
      <c r="E137" s="41"/>
    </row>
    <row r="138" spans="1:5" x14ac:dyDescent="0.2">
      <c r="A138" s="101">
        <v>5250</v>
      </c>
      <c r="B138" s="98" t="s">
        <v>215</v>
      </c>
      <c r="C138" s="125">
        <f>SUM(C139:C141)</f>
        <v>48790</v>
      </c>
      <c r="D138" s="102">
        <f t="shared" si="0"/>
        <v>1.0976883294383816E-3</v>
      </c>
      <c r="E138" s="41"/>
    </row>
    <row r="139" spans="1:5" x14ac:dyDescent="0.2">
      <c r="A139" s="43">
        <v>5251</v>
      </c>
      <c r="B139" s="41" t="s">
        <v>275</v>
      </c>
      <c r="C139" s="126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276</v>
      </c>
      <c r="C140" s="126">
        <v>48790</v>
      </c>
      <c r="D140" s="44">
        <f t="shared" si="0"/>
        <v>1.0976883294383816E-3</v>
      </c>
      <c r="E140" s="41"/>
    </row>
    <row r="141" spans="1:5" x14ac:dyDescent="0.2">
      <c r="A141" s="43">
        <v>5259</v>
      </c>
      <c r="B141" s="41" t="s">
        <v>277</v>
      </c>
      <c r="C141" s="126">
        <v>0</v>
      </c>
      <c r="D141" s="44">
        <f t="shared" si="0"/>
        <v>0</v>
      </c>
      <c r="E141" s="41"/>
    </row>
    <row r="142" spans="1:5" x14ac:dyDescent="0.2">
      <c r="A142" s="101">
        <v>5260</v>
      </c>
      <c r="B142" s="98" t="s">
        <v>278</v>
      </c>
      <c r="C142" s="125">
        <f>SUM(C143:C144)</f>
        <v>0</v>
      </c>
      <c r="D142" s="102">
        <f t="shared" si="0"/>
        <v>0</v>
      </c>
      <c r="E142" s="41"/>
    </row>
    <row r="143" spans="1:5" x14ac:dyDescent="0.2">
      <c r="A143" s="43">
        <v>5261</v>
      </c>
      <c r="B143" s="41" t="s">
        <v>279</v>
      </c>
      <c r="C143" s="126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280</v>
      </c>
      <c r="C144" s="126">
        <v>0</v>
      </c>
      <c r="D144" s="44">
        <f t="shared" si="0"/>
        <v>0</v>
      </c>
      <c r="E144" s="41"/>
    </row>
    <row r="145" spans="1:5" x14ac:dyDescent="0.2">
      <c r="A145" s="101">
        <v>5270</v>
      </c>
      <c r="B145" s="98" t="s">
        <v>281</v>
      </c>
      <c r="C145" s="125">
        <f>SUM(C146)</f>
        <v>0</v>
      </c>
      <c r="D145" s="102">
        <f t="shared" si="0"/>
        <v>0</v>
      </c>
      <c r="E145" s="41"/>
    </row>
    <row r="146" spans="1:5" x14ac:dyDescent="0.2">
      <c r="A146" s="43">
        <v>5271</v>
      </c>
      <c r="B146" s="41" t="s">
        <v>282</v>
      </c>
      <c r="C146" s="126">
        <v>0</v>
      </c>
      <c r="D146" s="44">
        <f t="shared" si="0"/>
        <v>0</v>
      </c>
      <c r="E146" s="41"/>
    </row>
    <row r="147" spans="1:5" x14ac:dyDescent="0.2">
      <c r="A147" s="101">
        <v>5280</v>
      </c>
      <c r="B147" s="98" t="s">
        <v>283</v>
      </c>
      <c r="C147" s="125">
        <f>SUM(C148:C152)</f>
        <v>0</v>
      </c>
      <c r="D147" s="102">
        <f t="shared" si="0"/>
        <v>0</v>
      </c>
      <c r="E147" s="41"/>
    </row>
    <row r="148" spans="1:5" x14ac:dyDescent="0.2">
      <c r="A148" s="43">
        <v>5281</v>
      </c>
      <c r="B148" s="41" t="s">
        <v>284</v>
      </c>
      <c r="C148" s="126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285</v>
      </c>
      <c r="C149" s="126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286</v>
      </c>
      <c r="C150" s="126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287</v>
      </c>
      <c r="C151" s="126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288</v>
      </c>
      <c r="C152" s="126">
        <v>0</v>
      </c>
      <c r="D152" s="44">
        <f t="shared" si="0"/>
        <v>0</v>
      </c>
      <c r="E152" s="41"/>
    </row>
    <row r="153" spans="1:5" x14ac:dyDescent="0.2">
      <c r="A153" s="101">
        <v>5290</v>
      </c>
      <c r="B153" s="98" t="s">
        <v>289</v>
      </c>
      <c r="C153" s="125">
        <f>SUM(C154:C155)</f>
        <v>0</v>
      </c>
      <c r="D153" s="102">
        <f t="shared" si="0"/>
        <v>0</v>
      </c>
      <c r="E153" s="41"/>
    </row>
    <row r="154" spans="1:5" x14ac:dyDescent="0.2">
      <c r="A154" s="43">
        <v>5291</v>
      </c>
      <c r="B154" s="41" t="s">
        <v>290</v>
      </c>
      <c r="C154" s="126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291</v>
      </c>
      <c r="C155" s="126">
        <v>0</v>
      </c>
      <c r="D155" s="44">
        <f t="shared" si="0"/>
        <v>0</v>
      </c>
      <c r="E155" s="41"/>
    </row>
    <row r="156" spans="1:5" x14ac:dyDescent="0.2">
      <c r="A156" s="101">
        <v>5300</v>
      </c>
      <c r="B156" s="98" t="s">
        <v>292</v>
      </c>
      <c r="C156" s="125">
        <f>C157+C160+C163</f>
        <v>0</v>
      </c>
      <c r="D156" s="102">
        <f t="shared" si="0"/>
        <v>0</v>
      </c>
      <c r="E156" s="41"/>
    </row>
    <row r="157" spans="1:5" x14ac:dyDescent="0.2">
      <c r="A157" s="101">
        <v>5310</v>
      </c>
      <c r="B157" s="98" t="s">
        <v>208</v>
      </c>
      <c r="C157" s="125">
        <f>C158+C159</f>
        <v>0</v>
      </c>
      <c r="D157" s="102">
        <f t="shared" si="0"/>
        <v>0</v>
      </c>
      <c r="E157" s="41"/>
    </row>
    <row r="158" spans="1:5" x14ac:dyDescent="0.2">
      <c r="A158" s="43">
        <v>5311</v>
      </c>
      <c r="B158" s="41" t="s">
        <v>293</v>
      </c>
      <c r="C158" s="126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294</v>
      </c>
      <c r="C159" s="126">
        <v>0</v>
      </c>
      <c r="D159" s="44">
        <f t="shared" si="0"/>
        <v>0</v>
      </c>
      <c r="E159" s="41"/>
    </row>
    <row r="160" spans="1:5" x14ac:dyDescent="0.2">
      <c r="A160" s="101">
        <v>5320</v>
      </c>
      <c r="B160" s="98" t="s">
        <v>209</v>
      </c>
      <c r="C160" s="125">
        <f>SUM(C161:C162)</f>
        <v>0</v>
      </c>
      <c r="D160" s="10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295</v>
      </c>
      <c r="C161" s="126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296</v>
      </c>
      <c r="C162" s="126">
        <v>0</v>
      </c>
      <c r="D162" s="44">
        <f t="shared" si="1"/>
        <v>0</v>
      </c>
      <c r="E162" s="41"/>
    </row>
    <row r="163" spans="1:5" x14ac:dyDescent="0.2">
      <c r="A163" s="101">
        <v>5330</v>
      </c>
      <c r="B163" s="98" t="s">
        <v>210</v>
      </c>
      <c r="C163" s="125">
        <f>SUM(C164:C165)</f>
        <v>0</v>
      </c>
      <c r="D163" s="102">
        <f t="shared" si="1"/>
        <v>0</v>
      </c>
      <c r="E163" s="41"/>
    </row>
    <row r="164" spans="1:5" x14ac:dyDescent="0.2">
      <c r="A164" s="43">
        <v>5331</v>
      </c>
      <c r="B164" s="41" t="s">
        <v>297</v>
      </c>
      <c r="C164" s="126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298</v>
      </c>
      <c r="C165" s="126">
        <v>0</v>
      </c>
      <c r="D165" s="44">
        <f t="shared" si="1"/>
        <v>0</v>
      </c>
      <c r="E165" s="41"/>
    </row>
    <row r="166" spans="1:5" x14ac:dyDescent="0.2">
      <c r="A166" s="101">
        <v>5400</v>
      </c>
      <c r="B166" s="98" t="s">
        <v>299</v>
      </c>
      <c r="C166" s="125">
        <f>C167+C170+C173+C176+C178</f>
        <v>0</v>
      </c>
      <c r="D166" s="102">
        <f t="shared" si="1"/>
        <v>0</v>
      </c>
      <c r="E166" s="41"/>
    </row>
    <row r="167" spans="1:5" x14ac:dyDescent="0.2">
      <c r="A167" s="101">
        <v>5410</v>
      </c>
      <c r="B167" s="98" t="s">
        <v>300</v>
      </c>
      <c r="C167" s="125">
        <f>SUM(C168:C169)</f>
        <v>0</v>
      </c>
      <c r="D167" s="102">
        <f t="shared" si="1"/>
        <v>0</v>
      </c>
      <c r="E167" s="41"/>
    </row>
    <row r="168" spans="1:5" x14ac:dyDescent="0.2">
      <c r="A168" s="43">
        <v>5411</v>
      </c>
      <c r="B168" s="41" t="s">
        <v>301</v>
      </c>
      <c r="C168" s="126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302</v>
      </c>
      <c r="C169" s="126">
        <v>0</v>
      </c>
      <c r="D169" s="44">
        <f t="shared" si="1"/>
        <v>0</v>
      </c>
      <c r="E169" s="41"/>
    </row>
    <row r="170" spans="1:5" x14ac:dyDescent="0.2">
      <c r="A170" s="101">
        <v>5420</v>
      </c>
      <c r="B170" s="98" t="s">
        <v>303</v>
      </c>
      <c r="C170" s="125">
        <f>SUM(C171:C172)</f>
        <v>0</v>
      </c>
      <c r="D170" s="102">
        <f t="shared" si="1"/>
        <v>0</v>
      </c>
      <c r="E170" s="41"/>
    </row>
    <row r="171" spans="1:5" x14ac:dyDescent="0.2">
      <c r="A171" s="43">
        <v>5421</v>
      </c>
      <c r="B171" s="41" t="s">
        <v>304</v>
      </c>
      <c r="C171" s="126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305</v>
      </c>
      <c r="C172" s="126">
        <v>0</v>
      </c>
      <c r="D172" s="44">
        <f t="shared" si="1"/>
        <v>0</v>
      </c>
      <c r="E172" s="41"/>
    </row>
    <row r="173" spans="1:5" x14ac:dyDescent="0.2">
      <c r="A173" s="101">
        <v>5430</v>
      </c>
      <c r="B173" s="98" t="s">
        <v>306</v>
      </c>
      <c r="C173" s="125">
        <f>SUM(C174:C175)</f>
        <v>0</v>
      </c>
      <c r="D173" s="102">
        <f t="shared" si="1"/>
        <v>0</v>
      </c>
      <c r="E173" s="41"/>
    </row>
    <row r="174" spans="1:5" x14ac:dyDescent="0.2">
      <c r="A174" s="43">
        <v>5431</v>
      </c>
      <c r="B174" s="41" t="s">
        <v>307</v>
      </c>
      <c r="C174" s="126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308</v>
      </c>
      <c r="C175" s="126">
        <v>0</v>
      </c>
      <c r="D175" s="44">
        <f t="shared" si="1"/>
        <v>0</v>
      </c>
      <c r="E175" s="41"/>
    </row>
    <row r="176" spans="1:5" x14ac:dyDescent="0.2">
      <c r="A176" s="101">
        <v>5440</v>
      </c>
      <c r="B176" s="98" t="s">
        <v>309</v>
      </c>
      <c r="C176" s="125">
        <f>SUM(C177)</f>
        <v>0</v>
      </c>
      <c r="D176" s="102">
        <f t="shared" si="1"/>
        <v>0</v>
      </c>
      <c r="E176" s="41"/>
    </row>
    <row r="177" spans="1:5" x14ac:dyDescent="0.2">
      <c r="A177" s="43">
        <v>5441</v>
      </c>
      <c r="B177" s="41" t="s">
        <v>309</v>
      </c>
      <c r="C177" s="126">
        <v>0</v>
      </c>
      <c r="D177" s="44">
        <f t="shared" si="1"/>
        <v>0</v>
      </c>
      <c r="E177" s="41"/>
    </row>
    <row r="178" spans="1:5" x14ac:dyDescent="0.2">
      <c r="A178" s="101">
        <v>5450</v>
      </c>
      <c r="B178" s="98" t="s">
        <v>310</v>
      </c>
      <c r="C178" s="125">
        <f>SUM(C179:C180)</f>
        <v>0</v>
      </c>
      <c r="D178" s="102">
        <f t="shared" si="1"/>
        <v>0</v>
      </c>
      <c r="E178" s="41"/>
    </row>
    <row r="179" spans="1:5" x14ac:dyDescent="0.2">
      <c r="A179" s="43">
        <v>5451</v>
      </c>
      <c r="B179" s="41" t="s">
        <v>311</v>
      </c>
      <c r="C179" s="126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312</v>
      </c>
      <c r="C180" s="126">
        <v>0</v>
      </c>
      <c r="D180" s="44">
        <f t="shared" si="1"/>
        <v>0</v>
      </c>
      <c r="E180" s="41"/>
    </row>
    <row r="181" spans="1:5" x14ac:dyDescent="0.2">
      <c r="A181" s="101">
        <v>5500</v>
      </c>
      <c r="B181" s="98" t="s">
        <v>313</v>
      </c>
      <c r="C181" s="125">
        <f>C182+C191+C194+C200</f>
        <v>0</v>
      </c>
      <c r="D181" s="102">
        <f t="shared" si="1"/>
        <v>0</v>
      </c>
      <c r="E181" s="41"/>
    </row>
    <row r="182" spans="1:5" x14ac:dyDescent="0.2">
      <c r="A182" s="101">
        <v>5510</v>
      </c>
      <c r="B182" s="98" t="s">
        <v>314</v>
      </c>
      <c r="C182" s="125">
        <f>SUM(C183:C190)</f>
        <v>0</v>
      </c>
      <c r="D182" s="102">
        <f t="shared" si="1"/>
        <v>0</v>
      </c>
      <c r="E182" s="41"/>
    </row>
    <row r="183" spans="1:5" x14ac:dyDescent="0.2">
      <c r="A183" s="43">
        <v>5511</v>
      </c>
      <c r="B183" s="41" t="s">
        <v>315</v>
      </c>
      <c r="C183" s="126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316</v>
      </c>
      <c r="C184" s="126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317</v>
      </c>
      <c r="C185" s="126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318</v>
      </c>
      <c r="C186" s="126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319</v>
      </c>
      <c r="C187" s="126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320</v>
      </c>
      <c r="C188" s="126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321</v>
      </c>
      <c r="C189" s="126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26">
        <v>0</v>
      </c>
      <c r="D190" s="44">
        <f t="shared" si="1"/>
        <v>0</v>
      </c>
      <c r="E190" s="41"/>
    </row>
    <row r="191" spans="1:5" x14ac:dyDescent="0.2">
      <c r="A191" s="101">
        <v>5520</v>
      </c>
      <c r="B191" s="98" t="s">
        <v>40</v>
      </c>
      <c r="C191" s="125">
        <f>SUM(C192:C193)</f>
        <v>0</v>
      </c>
      <c r="D191" s="102">
        <f t="shared" si="1"/>
        <v>0</v>
      </c>
      <c r="E191" s="41"/>
    </row>
    <row r="192" spans="1:5" x14ac:dyDescent="0.2">
      <c r="A192" s="43">
        <v>5521</v>
      </c>
      <c r="B192" s="41" t="s">
        <v>322</v>
      </c>
      <c r="C192" s="126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323</v>
      </c>
      <c r="C193" s="126">
        <v>0</v>
      </c>
      <c r="D193" s="44">
        <f t="shared" si="1"/>
        <v>0</v>
      </c>
      <c r="E193" s="41"/>
    </row>
    <row r="194" spans="1:5" x14ac:dyDescent="0.2">
      <c r="A194" s="101">
        <v>5530</v>
      </c>
      <c r="B194" s="98" t="s">
        <v>324</v>
      </c>
      <c r="C194" s="125">
        <f>SUM(C195:C199)</f>
        <v>0</v>
      </c>
      <c r="D194" s="102">
        <f t="shared" si="1"/>
        <v>0</v>
      </c>
      <c r="E194" s="41"/>
    </row>
    <row r="195" spans="1:5" x14ac:dyDescent="0.2">
      <c r="A195" s="43">
        <v>5531</v>
      </c>
      <c r="B195" s="41" t="s">
        <v>325</v>
      </c>
      <c r="C195" s="126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326</v>
      </c>
      <c r="C196" s="126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327</v>
      </c>
      <c r="C197" s="126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328</v>
      </c>
      <c r="C198" s="126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329</v>
      </c>
      <c r="C199" s="126">
        <v>0</v>
      </c>
      <c r="D199" s="44">
        <f t="shared" si="1"/>
        <v>0</v>
      </c>
      <c r="E199" s="41"/>
    </row>
    <row r="200" spans="1:5" x14ac:dyDescent="0.2">
      <c r="A200" s="101">
        <v>5590</v>
      </c>
      <c r="B200" s="98" t="s">
        <v>330</v>
      </c>
      <c r="C200" s="125">
        <f>SUM(C201:C209)</f>
        <v>0</v>
      </c>
      <c r="D200" s="102">
        <f t="shared" si="1"/>
        <v>0</v>
      </c>
      <c r="E200" s="41"/>
    </row>
    <row r="201" spans="1:5" x14ac:dyDescent="0.2">
      <c r="A201" s="43">
        <v>5591</v>
      </c>
      <c r="B201" s="41" t="s">
        <v>331</v>
      </c>
      <c r="C201" s="126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332</v>
      </c>
      <c r="C202" s="126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333</v>
      </c>
      <c r="C203" s="126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387</v>
      </c>
      <c r="C204" s="126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335</v>
      </c>
      <c r="C205" s="126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230</v>
      </c>
      <c r="C206" s="126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336</v>
      </c>
      <c r="C207" s="126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388</v>
      </c>
      <c r="C208" s="126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337</v>
      </c>
      <c r="C209" s="126">
        <v>0</v>
      </c>
      <c r="D209" s="44">
        <f t="shared" si="1"/>
        <v>0</v>
      </c>
      <c r="E209" s="41"/>
    </row>
    <row r="210" spans="1:5" x14ac:dyDescent="0.2">
      <c r="A210" s="101">
        <v>5600</v>
      </c>
      <c r="B210" s="98" t="s">
        <v>39</v>
      </c>
      <c r="C210" s="125">
        <f>C211</f>
        <v>0</v>
      </c>
      <c r="D210" s="102">
        <f t="shared" si="1"/>
        <v>0</v>
      </c>
      <c r="E210" s="41"/>
    </row>
    <row r="211" spans="1:5" x14ac:dyDescent="0.2">
      <c r="A211" s="101">
        <v>5610</v>
      </c>
      <c r="B211" s="98" t="s">
        <v>338</v>
      </c>
      <c r="C211" s="125">
        <f>C212</f>
        <v>0</v>
      </c>
      <c r="D211" s="102">
        <f t="shared" si="1"/>
        <v>0</v>
      </c>
      <c r="E211" s="41"/>
    </row>
    <row r="212" spans="1:5" x14ac:dyDescent="0.2">
      <c r="A212" s="43">
        <v>5611</v>
      </c>
      <c r="B212" s="41" t="s">
        <v>339</v>
      </c>
      <c r="C212" s="126">
        <v>0</v>
      </c>
      <c r="D212" s="44">
        <f t="shared" si="1"/>
        <v>0</v>
      </c>
      <c r="E212" s="41"/>
    </row>
    <row r="213" spans="1:5" x14ac:dyDescent="0.2">
      <c r="C213" s="123"/>
    </row>
    <row r="214" spans="1:5" x14ac:dyDescent="0.2">
      <c r="B214" s="14" t="s">
        <v>471</v>
      </c>
    </row>
    <row r="221" spans="1:5" ht="15" x14ac:dyDescent="0.25">
      <c r="A221" s="133" t="s">
        <v>554</v>
      </c>
      <c r="B221"/>
      <c r="C221"/>
    </row>
    <row r="222" spans="1:5" ht="15" x14ac:dyDescent="0.25">
      <c r="A222" s="134" t="s">
        <v>555</v>
      </c>
      <c r="B222" s="135"/>
      <c r="C222"/>
    </row>
    <row r="223" spans="1:5" ht="15" x14ac:dyDescent="0.25">
      <c r="A223" s="134" t="s">
        <v>556</v>
      </c>
      <c r="B223" s="136"/>
      <c r="C223"/>
    </row>
    <row r="224" spans="1:5" ht="15" x14ac:dyDescent="0.25">
      <c r="A224" s="133" t="s">
        <v>557</v>
      </c>
      <c r="B224"/>
      <c r="C224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51181102362204722" right="0.31496062992125984" top="0.74803149606299213" bottom="0.74803149606299213" header="0.31496062992125984" footer="0.31496062992125984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2"/>
  <sheetViews>
    <sheetView topLeftCell="A140" zoomScaleNormal="100" workbookViewId="0">
      <selection sqref="A1:H183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18.28515625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65" t="s">
        <v>552</v>
      </c>
      <c r="B1" s="166"/>
      <c r="C1" s="166"/>
      <c r="D1" s="166"/>
      <c r="E1" s="166"/>
      <c r="F1" s="166"/>
      <c r="G1" s="10" t="s">
        <v>452</v>
      </c>
      <c r="H1" s="18">
        <v>2025</v>
      </c>
    </row>
    <row r="2" spans="1:8" s="11" customFormat="1" ht="18.95" customHeight="1" x14ac:dyDescent="0.25">
      <c r="A2" s="165" t="s">
        <v>456</v>
      </c>
      <c r="B2" s="166"/>
      <c r="C2" s="166"/>
      <c r="D2" s="166"/>
      <c r="E2" s="166"/>
      <c r="F2" s="166"/>
      <c r="G2" s="10" t="s">
        <v>453</v>
      </c>
      <c r="H2" s="18" t="s">
        <v>455</v>
      </c>
    </row>
    <row r="3" spans="1:8" s="11" customFormat="1" ht="18.95" customHeight="1" x14ac:dyDescent="0.25">
      <c r="A3" s="165" t="s">
        <v>553</v>
      </c>
      <c r="B3" s="166"/>
      <c r="C3" s="166"/>
      <c r="D3" s="166"/>
      <c r="E3" s="166"/>
      <c r="F3" s="166"/>
      <c r="G3" s="10" t="s">
        <v>454</v>
      </c>
      <c r="H3" s="18">
        <v>2</v>
      </c>
    </row>
    <row r="4" spans="1:8" s="11" customFormat="1" ht="18.95" customHeight="1" x14ac:dyDescent="0.25">
      <c r="A4" s="165" t="s">
        <v>469</v>
      </c>
      <c r="B4" s="166"/>
      <c r="C4" s="166"/>
      <c r="D4" s="166"/>
      <c r="E4" s="166"/>
      <c r="F4" s="166"/>
      <c r="G4" s="10"/>
      <c r="H4" s="18"/>
    </row>
    <row r="5" spans="1:8" x14ac:dyDescent="0.2">
      <c r="A5" s="12" t="s">
        <v>72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49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47</v>
      </c>
      <c r="B8" s="15" t="s">
        <v>44</v>
      </c>
      <c r="C8" s="15" t="s">
        <v>45</v>
      </c>
      <c r="D8" s="15" t="s">
        <v>46</v>
      </c>
      <c r="E8" s="15"/>
      <c r="F8" s="15"/>
      <c r="G8" s="15"/>
      <c r="H8" s="15"/>
    </row>
    <row r="9" spans="1:8" x14ac:dyDescent="0.2">
      <c r="A9" s="16">
        <v>1114</v>
      </c>
      <c r="B9" s="14" t="s">
        <v>73</v>
      </c>
      <c r="C9" s="137">
        <v>33605806.619999997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74</v>
      </c>
      <c r="C10" s="137">
        <v>0</v>
      </c>
    </row>
    <row r="11" spans="1:8" x14ac:dyDescent="0.2">
      <c r="A11" s="16">
        <v>1121</v>
      </c>
      <c r="B11" s="14" t="s">
        <v>75</v>
      </c>
      <c r="C11" s="137">
        <v>0</v>
      </c>
    </row>
    <row r="12" spans="1:8" x14ac:dyDescent="0.2">
      <c r="C12" s="123"/>
    </row>
    <row r="13" spans="1:8" x14ac:dyDescent="0.2">
      <c r="A13" s="13" t="s">
        <v>50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47</v>
      </c>
      <c r="B14" s="15" t="s">
        <v>44</v>
      </c>
      <c r="C14" s="15" t="s">
        <v>45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71</v>
      </c>
    </row>
    <row r="15" spans="1:8" x14ac:dyDescent="0.2">
      <c r="A15" s="16">
        <v>1122</v>
      </c>
      <c r="B15" s="14" t="s">
        <v>77</v>
      </c>
      <c r="C15" s="123">
        <v>220.09</v>
      </c>
      <c r="D15" s="123">
        <v>180.84</v>
      </c>
      <c r="E15" s="123">
        <v>0</v>
      </c>
      <c r="F15" s="123">
        <v>0</v>
      </c>
      <c r="G15" s="12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78</v>
      </c>
      <c r="C16" s="137">
        <v>28045152.949999999</v>
      </c>
      <c r="D16" s="137">
        <v>29775817.09</v>
      </c>
      <c r="E16" s="137">
        <v>31346168.010000002</v>
      </c>
      <c r="F16" s="123">
        <v>0</v>
      </c>
      <c r="G16" s="123">
        <v>0</v>
      </c>
    </row>
    <row r="17" spans="1:8" x14ac:dyDescent="0.2">
      <c r="C17" s="123"/>
      <c r="D17" s="123"/>
      <c r="E17" s="123"/>
      <c r="F17" s="123"/>
      <c r="G17" s="123"/>
    </row>
    <row r="18" spans="1:8" x14ac:dyDescent="0.2">
      <c r="A18" s="13" t="s">
        <v>51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47</v>
      </c>
      <c r="B19" s="15" t="s">
        <v>44</v>
      </c>
      <c r="C19" s="15" t="s">
        <v>45</v>
      </c>
      <c r="D19" s="15" t="s">
        <v>79</v>
      </c>
      <c r="E19" s="15" t="s">
        <v>80</v>
      </c>
      <c r="F19" s="15" t="s">
        <v>81</v>
      </c>
      <c r="G19" s="15" t="s">
        <v>82</v>
      </c>
      <c r="H19" s="15" t="s">
        <v>83</v>
      </c>
    </row>
    <row r="20" spans="1:8" x14ac:dyDescent="0.2">
      <c r="A20" s="16">
        <v>1123</v>
      </c>
      <c r="B20" s="14" t="s">
        <v>84</v>
      </c>
      <c r="C20" s="137">
        <v>183512.94</v>
      </c>
      <c r="D20" s="137">
        <v>183512.94</v>
      </c>
      <c r="E20" s="137">
        <v>0</v>
      </c>
      <c r="F20" s="137">
        <v>0</v>
      </c>
      <c r="G20" s="137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85</v>
      </c>
      <c r="C21" s="137">
        <v>43000</v>
      </c>
      <c r="D21" s="137">
        <v>43000</v>
      </c>
      <c r="E21" s="137">
        <v>0</v>
      </c>
      <c r="F21" s="137">
        <v>0</v>
      </c>
      <c r="G21" s="137">
        <v>0</v>
      </c>
    </row>
    <row r="22" spans="1:8" x14ac:dyDescent="0.2">
      <c r="A22" s="16">
        <v>1126</v>
      </c>
      <c r="B22" s="14" t="s">
        <v>436</v>
      </c>
      <c r="C22" s="137">
        <v>0</v>
      </c>
      <c r="D22" s="137">
        <v>0</v>
      </c>
      <c r="E22" s="137">
        <v>0</v>
      </c>
      <c r="F22" s="137">
        <v>0</v>
      </c>
      <c r="G22" s="137">
        <v>0</v>
      </c>
    </row>
    <row r="23" spans="1:8" x14ac:dyDescent="0.2">
      <c r="A23" s="16">
        <v>1129</v>
      </c>
      <c r="B23" s="14" t="s">
        <v>437</v>
      </c>
      <c r="C23" s="137">
        <v>15874273.779999999</v>
      </c>
      <c r="D23" s="137">
        <v>15874273.779999999</v>
      </c>
      <c r="E23" s="137">
        <v>0</v>
      </c>
      <c r="F23" s="137">
        <v>0</v>
      </c>
      <c r="G23" s="137">
        <v>0</v>
      </c>
    </row>
    <row r="24" spans="1:8" x14ac:dyDescent="0.2">
      <c r="A24" s="16">
        <v>1131</v>
      </c>
      <c r="B24" s="14" t="s">
        <v>86</v>
      </c>
      <c r="C24" s="137">
        <v>97841.600000000006</v>
      </c>
      <c r="D24" s="137">
        <v>97841.600000000006</v>
      </c>
      <c r="E24" s="137">
        <v>0</v>
      </c>
      <c r="F24" s="137">
        <v>0</v>
      </c>
      <c r="G24" s="137">
        <v>0</v>
      </c>
    </row>
    <row r="25" spans="1:8" x14ac:dyDescent="0.2">
      <c r="A25" s="16">
        <v>1132</v>
      </c>
      <c r="B25" s="14" t="s">
        <v>87</v>
      </c>
      <c r="C25" s="137">
        <v>0</v>
      </c>
      <c r="D25" s="137">
        <v>0</v>
      </c>
      <c r="E25" s="137">
        <v>0</v>
      </c>
      <c r="F25" s="137">
        <v>0</v>
      </c>
      <c r="G25" s="137">
        <v>0</v>
      </c>
    </row>
    <row r="26" spans="1:8" x14ac:dyDescent="0.2">
      <c r="A26" s="16">
        <v>1133</v>
      </c>
      <c r="B26" s="14" t="s">
        <v>88</v>
      </c>
      <c r="C26" s="137">
        <v>0</v>
      </c>
      <c r="D26" s="137">
        <v>0</v>
      </c>
      <c r="E26" s="137">
        <v>0</v>
      </c>
      <c r="F26" s="137">
        <v>0</v>
      </c>
      <c r="G26" s="137">
        <v>0</v>
      </c>
    </row>
    <row r="27" spans="1:8" x14ac:dyDescent="0.2">
      <c r="A27" s="16">
        <v>1134</v>
      </c>
      <c r="B27" s="14" t="s">
        <v>89</v>
      </c>
      <c r="C27" s="137">
        <v>618962.46</v>
      </c>
      <c r="D27" s="137">
        <v>618962.46</v>
      </c>
      <c r="E27" s="137">
        <v>0</v>
      </c>
      <c r="F27" s="137">
        <v>0</v>
      </c>
      <c r="G27" s="137">
        <v>0</v>
      </c>
    </row>
    <row r="28" spans="1:8" x14ac:dyDescent="0.2">
      <c r="A28" s="16">
        <v>1139</v>
      </c>
      <c r="B28" s="14" t="s">
        <v>90</v>
      </c>
      <c r="C28" s="137">
        <v>0</v>
      </c>
      <c r="D28" s="137">
        <v>0</v>
      </c>
      <c r="E28" s="137">
        <v>0</v>
      </c>
      <c r="F28" s="137">
        <v>0</v>
      </c>
      <c r="G28" s="137">
        <v>0</v>
      </c>
    </row>
    <row r="30" spans="1:8" x14ac:dyDescent="0.2">
      <c r="A30" s="13" t="s">
        <v>438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47</v>
      </c>
      <c r="B31" s="15" t="s">
        <v>44</v>
      </c>
      <c r="C31" s="15" t="s">
        <v>45</v>
      </c>
      <c r="D31" s="15" t="s">
        <v>54</v>
      </c>
      <c r="E31" s="15" t="s">
        <v>53</v>
      </c>
      <c r="F31" s="15" t="s">
        <v>91</v>
      </c>
      <c r="G31" s="15" t="s">
        <v>56</v>
      </c>
      <c r="H31" s="15"/>
    </row>
    <row r="32" spans="1:8" x14ac:dyDescent="0.2">
      <c r="A32" s="16">
        <v>1140</v>
      </c>
      <c r="B32" s="14" t="s">
        <v>92</v>
      </c>
      <c r="C32" s="137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93</v>
      </c>
      <c r="C33" s="137">
        <v>0</v>
      </c>
    </row>
    <row r="34" spans="1:8" x14ac:dyDescent="0.2">
      <c r="A34" s="16">
        <v>1142</v>
      </c>
      <c r="B34" s="14" t="s">
        <v>94</v>
      </c>
      <c r="C34" s="137">
        <v>0</v>
      </c>
    </row>
    <row r="35" spans="1:8" x14ac:dyDescent="0.2">
      <c r="A35" s="16">
        <v>1143</v>
      </c>
      <c r="B35" s="14" t="s">
        <v>95</v>
      </c>
      <c r="C35" s="137">
        <v>0</v>
      </c>
    </row>
    <row r="36" spans="1:8" x14ac:dyDescent="0.2">
      <c r="A36" s="16">
        <v>1144</v>
      </c>
      <c r="B36" s="14" t="s">
        <v>96</v>
      </c>
      <c r="C36" s="137">
        <v>0</v>
      </c>
    </row>
    <row r="37" spans="1:8" x14ac:dyDescent="0.2">
      <c r="A37" s="16">
        <v>1145</v>
      </c>
      <c r="B37" s="14" t="s">
        <v>97</v>
      </c>
      <c r="C37" s="137">
        <v>0</v>
      </c>
    </row>
    <row r="39" spans="1:8" x14ac:dyDescent="0.2">
      <c r="A39" s="13" t="s">
        <v>98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47</v>
      </c>
      <c r="B40" s="15" t="s">
        <v>44</v>
      </c>
      <c r="C40" s="15" t="s">
        <v>45</v>
      </c>
      <c r="D40" s="15" t="s">
        <v>52</v>
      </c>
      <c r="E40" s="15" t="s">
        <v>55</v>
      </c>
      <c r="F40" s="15" t="s">
        <v>99</v>
      </c>
      <c r="G40" s="15"/>
      <c r="H40" s="15"/>
    </row>
    <row r="41" spans="1:8" x14ac:dyDescent="0.2">
      <c r="A41" s="16">
        <v>1150</v>
      </c>
      <c r="B41" s="14" t="s">
        <v>100</v>
      </c>
      <c r="C41" s="137">
        <f>C42</f>
        <v>4280822.17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101</v>
      </c>
      <c r="C42" s="137">
        <v>4280822.17</v>
      </c>
    </row>
    <row r="44" spans="1:8" x14ac:dyDescent="0.2">
      <c r="A44" s="13" t="s">
        <v>57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47</v>
      </c>
      <c r="B45" s="15" t="s">
        <v>44</v>
      </c>
      <c r="C45" s="15" t="s">
        <v>45</v>
      </c>
      <c r="D45" s="15" t="s">
        <v>46</v>
      </c>
      <c r="E45" s="15" t="s">
        <v>83</v>
      </c>
      <c r="F45" s="15"/>
      <c r="G45" s="15"/>
      <c r="H45" s="15"/>
    </row>
    <row r="46" spans="1:8" x14ac:dyDescent="0.2">
      <c r="A46" s="16">
        <v>1213</v>
      </c>
      <c r="B46" s="14" t="s">
        <v>102</v>
      </c>
      <c r="C46" s="137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58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47</v>
      </c>
      <c r="B49" s="15" t="s">
        <v>44</v>
      </c>
      <c r="C49" s="15" t="s">
        <v>45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76</v>
      </c>
      <c r="C50" s="137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511</v>
      </c>
      <c r="C51" s="137">
        <v>0</v>
      </c>
    </row>
    <row r="52" spans="1:10" x14ac:dyDescent="0.2">
      <c r="A52" s="16">
        <v>1214</v>
      </c>
      <c r="B52" s="14" t="s">
        <v>103</v>
      </c>
      <c r="C52" s="137">
        <v>0</v>
      </c>
    </row>
    <row r="53" spans="1:10" x14ac:dyDescent="0.2">
      <c r="C53" s="123"/>
    </row>
    <row r="54" spans="1:10" x14ac:dyDescent="0.2">
      <c r="A54" s="13" t="s">
        <v>62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47</v>
      </c>
      <c r="B55" s="15" t="s">
        <v>44</v>
      </c>
      <c r="C55" s="15" t="s">
        <v>45</v>
      </c>
      <c r="D55" s="15" t="s">
        <v>59</v>
      </c>
      <c r="E55" s="15" t="s">
        <v>60</v>
      </c>
      <c r="F55" s="15" t="s">
        <v>512</v>
      </c>
      <c r="G55" s="15" t="s">
        <v>513</v>
      </c>
      <c r="H55" s="15" t="s">
        <v>61</v>
      </c>
      <c r="I55" s="15" t="s">
        <v>514</v>
      </c>
      <c r="J55" s="15" t="s">
        <v>83</v>
      </c>
    </row>
    <row r="56" spans="1:10" x14ac:dyDescent="0.2">
      <c r="A56" s="16">
        <v>1230</v>
      </c>
      <c r="B56" s="14" t="s">
        <v>105</v>
      </c>
      <c r="C56" s="137">
        <f>SUM(C57:C63)</f>
        <v>291340916.69</v>
      </c>
      <c r="D56" s="137">
        <f>SUM(D57:D63)</f>
        <v>0</v>
      </c>
      <c r="E56" s="137">
        <f>SUM(E57:E63)</f>
        <v>30355147.16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106</v>
      </c>
      <c r="C57" s="137">
        <v>26120180.829999998</v>
      </c>
      <c r="D57" s="138"/>
      <c r="E57" s="138"/>
    </row>
    <row r="58" spans="1:10" x14ac:dyDescent="0.2">
      <c r="A58" s="16">
        <v>1232</v>
      </c>
      <c r="B58" s="14" t="s">
        <v>107</v>
      </c>
      <c r="C58" s="137">
        <v>0</v>
      </c>
      <c r="D58" s="137">
        <v>0</v>
      </c>
      <c r="E58" s="137">
        <v>0</v>
      </c>
    </row>
    <row r="59" spans="1:10" x14ac:dyDescent="0.2">
      <c r="A59" s="16">
        <v>1233</v>
      </c>
      <c r="B59" s="14" t="s">
        <v>108</v>
      </c>
      <c r="C59" s="137">
        <v>92523190.859999999</v>
      </c>
      <c r="D59" s="137">
        <v>0</v>
      </c>
      <c r="E59" s="137">
        <v>30355147.16</v>
      </c>
    </row>
    <row r="60" spans="1:10" x14ac:dyDescent="0.2">
      <c r="A60" s="16">
        <v>1234</v>
      </c>
      <c r="B60" s="14" t="s">
        <v>109</v>
      </c>
      <c r="C60" s="137">
        <v>0</v>
      </c>
      <c r="D60" s="137">
        <v>0</v>
      </c>
      <c r="E60" s="137">
        <v>0</v>
      </c>
    </row>
    <row r="61" spans="1:10" x14ac:dyDescent="0.2">
      <c r="A61" s="16">
        <v>1235</v>
      </c>
      <c r="B61" s="14" t="s">
        <v>110</v>
      </c>
      <c r="C61" s="137">
        <v>159359680.46000001</v>
      </c>
      <c r="D61" s="137">
        <v>0</v>
      </c>
      <c r="E61" s="137">
        <v>0</v>
      </c>
    </row>
    <row r="62" spans="1:10" x14ac:dyDescent="0.2">
      <c r="A62" s="16">
        <v>1236</v>
      </c>
      <c r="B62" s="14" t="s">
        <v>111</v>
      </c>
      <c r="C62" s="137">
        <v>2152499.4300000002</v>
      </c>
      <c r="D62" s="137">
        <v>0</v>
      </c>
      <c r="E62" s="137">
        <v>0</v>
      </c>
    </row>
    <row r="63" spans="1:10" x14ac:dyDescent="0.2">
      <c r="A63" s="16">
        <v>1239</v>
      </c>
      <c r="B63" s="14" t="s">
        <v>112</v>
      </c>
      <c r="C63" s="137">
        <v>11185365.109999999</v>
      </c>
      <c r="D63" s="137">
        <v>0</v>
      </c>
      <c r="E63" s="137">
        <v>0</v>
      </c>
    </row>
    <row r="64" spans="1:10" x14ac:dyDescent="0.2">
      <c r="A64" s="16">
        <v>1240</v>
      </c>
      <c r="B64" s="14" t="s">
        <v>113</v>
      </c>
      <c r="C64" s="137">
        <f>SUM(C65:C72)</f>
        <v>67364204.680000007</v>
      </c>
      <c r="D64" s="137">
        <f t="shared" ref="D64:E64" si="0">SUM(D65:D72)</f>
        <v>0</v>
      </c>
      <c r="E64" s="137">
        <f t="shared" si="0"/>
        <v>44921413.009999998</v>
      </c>
    </row>
    <row r="65" spans="1:9" x14ac:dyDescent="0.2">
      <c r="A65" s="16">
        <v>1241</v>
      </c>
      <c r="B65" s="14" t="s">
        <v>114</v>
      </c>
      <c r="C65" s="137">
        <v>7656069.9500000002</v>
      </c>
      <c r="D65" s="137">
        <v>0</v>
      </c>
      <c r="E65" s="137">
        <v>5350532.2</v>
      </c>
    </row>
    <row r="66" spans="1:9" x14ac:dyDescent="0.2">
      <c r="A66" s="16">
        <v>1242</v>
      </c>
      <c r="B66" s="14" t="s">
        <v>115</v>
      </c>
      <c r="C66" s="137">
        <v>379698.36</v>
      </c>
      <c r="D66" s="137">
        <v>0</v>
      </c>
      <c r="E66" s="137">
        <v>80384.149999999994</v>
      </c>
    </row>
    <row r="67" spans="1:9" x14ac:dyDescent="0.2">
      <c r="A67" s="16">
        <v>1243</v>
      </c>
      <c r="B67" s="14" t="s">
        <v>116</v>
      </c>
      <c r="C67" s="137">
        <v>580623.14</v>
      </c>
      <c r="D67" s="137">
        <v>0</v>
      </c>
      <c r="E67" s="137">
        <v>491444.47999999998</v>
      </c>
    </row>
    <row r="68" spans="1:9" x14ac:dyDescent="0.2">
      <c r="A68" s="16">
        <v>1244</v>
      </c>
      <c r="B68" s="14" t="s">
        <v>117</v>
      </c>
      <c r="C68" s="137">
        <v>22574979.109999999</v>
      </c>
      <c r="D68" s="137">
        <v>0</v>
      </c>
      <c r="E68" s="137">
        <v>18752818.140000001</v>
      </c>
    </row>
    <row r="69" spans="1:9" x14ac:dyDescent="0.2">
      <c r="A69" s="16">
        <v>1245</v>
      </c>
      <c r="B69" s="14" t="s">
        <v>118</v>
      </c>
      <c r="C69" s="137">
        <v>0</v>
      </c>
      <c r="D69" s="137">
        <v>0</v>
      </c>
      <c r="E69" s="137">
        <v>0</v>
      </c>
    </row>
    <row r="70" spans="1:9" x14ac:dyDescent="0.2">
      <c r="A70" s="16">
        <v>1246</v>
      </c>
      <c r="B70" s="14" t="s">
        <v>119</v>
      </c>
      <c r="C70" s="137">
        <v>36160989.119999997</v>
      </c>
      <c r="D70" s="137">
        <v>0</v>
      </c>
      <c r="E70" s="137">
        <v>20246234.039999999</v>
      </c>
    </row>
    <row r="71" spans="1:9" x14ac:dyDescent="0.2">
      <c r="A71" s="16">
        <v>1247</v>
      </c>
      <c r="B71" s="14" t="s">
        <v>120</v>
      </c>
      <c r="C71" s="137">
        <v>11845</v>
      </c>
      <c r="D71" s="137">
        <v>0</v>
      </c>
      <c r="E71" s="137">
        <v>0</v>
      </c>
    </row>
    <row r="72" spans="1:9" x14ac:dyDescent="0.2">
      <c r="A72" s="16">
        <v>1248</v>
      </c>
      <c r="B72" s="14" t="s">
        <v>121</v>
      </c>
      <c r="C72" s="137">
        <v>0</v>
      </c>
      <c r="D72" s="137">
        <v>0</v>
      </c>
      <c r="E72" s="137">
        <v>0</v>
      </c>
    </row>
    <row r="74" spans="1:9" x14ac:dyDescent="0.2">
      <c r="A74" s="13" t="s">
        <v>63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47</v>
      </c>
      <c r="B75" s="15" t="s">
        <v>44</v>
      </c>
      <c r="C75" s="15" t="s">
        <v>45</v>
      </c>
      <c r="D75" s="15" t="s">
        <v>64</v>
      </c>
      <c r="E75" s="15" t="s">
        <v>122</v>
      </c>
      <c r="F75" s="15" t="s">
        <v>515</v>
      </c>
      <c r="G75" s="15" t="s">
        <v>104</v>
      </c>
      <c r="H75" s="15" t="s">
        <v>61</v>
      </c>
      <c r="I75" s="15" t="s">
        <v>83</v>
      </c>
    </row>
    <row r="76" spans="1:9" x14ac:dyDescent="0.2">
      <c r="A76" s="16">
        <v>1250</v>
      </c>
      <c r="B76" s="14" t="s">
        <v>123</v>
      </c>
      <c r="C76" s="137">
        <f>SUM(C77:C81)</f>
        <v>4873197.5</v>
      </c>
      <c r="D76" s="137">
        <f>SUM(D77:D81)</f>
        <v>0</v>
      </c>
      <c r="E76" s="137">
        <f>SUM(E77:E81)</f>
        <v>854999.52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124</v>
      </c>
      <c r="C77" s="137">
        <v>770741.66</v>
      </c>
      <c r="D77" s="137">
        <v>0</v>
      </c>
      <c r="E77" s="137">
        <v>711251.75</v>
      </c>
    </row>
    <row r="78" spans="1:9" x14ac:dyDescent="0.2">
      <c r="A78" s="16">
        <v>1252</v>
      </c>
      <c r="B78" s="14" t="s">
        <v>125</v>
      </c>
      <c r="C78" s="137">
        <v>0</v>
      </c>
      <c r="D78" s="137">
        <v>0</v>
      </c>
      <c r="E78" s="137">
        <v>0</v>
      </c>
    </row>
    <row r="79" spans="1:9" x14ac:dyDescent="0.2">
      <c r="A79" s="16">
        <v>1253</v>
      </c>
      <c r="B79" s="14" t="s">
        <v>126</v>
      </c>
      <c r="C79" s="137">
        <v>3480501.84</v>
      </c>
      <c r="D79" s="137">
        <v>0</v>
      </c>
      <c r="E79" s="137">
        <v>0</v>
      </c>
    </row>
    <row r="80" spans="1:9" x14ac:dyDescent="0.2">
      <c r="A80" s="16">
        <v>1254</v>
      </c>
      <c r="B80" s="14" t="s">
        <v>127</v>
      </c>
      <c r="C80" s="137">
        <v>621954</v>
      </c>
      <c r="D80" s="137">
        <v>0</v>
      </c>
      <c r="E80" s="137">
        <v>143747.76999999999</v>
      </c>
    </row>
    <row r="81" spans="1:8" x14ac:dyDescent="0.2">
      <c r="A81" s="16">
        <v>1259</v>
      </c>
      <c r="B81" s="14" t="s">
        <v>128</v>
      </c>
      <c r="C81" s="137">
        <v>0</v>
      </c>
      <c r="D81" s="137">
        <v>0</v>
      </c>
      <c r="E81" s="137">
        <v>0</v>
      </c>
    </row>
    <row r="82" spans="1:8" x14ac:dyDescent="0.2">
      <c r="A82" s="16">
        <v>1270</v>
      </c>
      <c r="B82" s="14" t="s">
        <v>129</v>
      </c>
      <c r="C82" s="137">
        <f>SUM(C83:C88)</f>
        <v>21464278.559999999</v>
      </c>
      <c r="D82" s="138"/>
      <c r="E82" s="138"/>
    </row>
    <row r="83" spans="1:8" x14ac:dyDescent="0.2">
      <c r="A83" s="16">
        <v>1271</v>
      </c>
      <c r="B83" s="14" t="s">
        <v>130</v>
      </c>
      <c r="C83" s="137">
        <v>21464278.559999999</v>
      </c>
      <c r="D83" s="138"/>
      <c r="E83" s="138"/>
    </row>
    <row r="84" spans="1:8" x14ac:dyDescent="0.2">
      <c r="A84" s="16">
        <v>1272</v>
      </c>
      <c r="B84" s="14" t="s">
        <v>131</v>
      </c>
      <c r="C84" s="137">
        <v>0</v>
      </c>
      <c r="D84" s="138"/>
      <c r="E84" s="138"/>
    </row>
    <row r="85" spans="1:8" x14ac:dyDescent="0.2">
      <c r="A85" s="16">
        <v>1273</v>
      </c>
      <c r="B85" s="14" t="s">
        <v>132</v>
      </c>
      <c r="C85" s="137">
        <v>0</v>
      </c>
      <c r="D85" s="138"/>
      <c r="E85" s="138"/>
    </row>
    <row r="86" spans="1:8" x14ac:dyDescent="0.2">
      <c r="A86" s="16">
        <v>1274</v>
      </c>
      <c r="B86" s="14" t="s">
        <v>133</v>
      </c>
      <c r="C86" s="137">
        <v>0</v>
      </c>
      <c r="D86" s="138"/>
      <c r="E86" s="138"/>
    </row>
    <row r="87" spans="1:8" x14ac:dyDescent="0.2">
      <c r="A87" s="16">
        <v>1275</v>
      </c>
      <c r="B87" s="14" t="s">
        <v>134</v>
      </c>
      <c r="C87" s="137">
        <v>0</v>
      </c>
      <c r="D87" s="138"/>
      <c r="E87" s="138"/>
    </row>
    <row r="88" spans="1:8" x14ac:dyDescent="0.2">
      <c r="A88" s="16">
        <v>1279</v>
      </c>
      <c r="B88" s="14" t="s">
        <v>135</v>
      </c>
      <c r="C88" s="137">
        <v>0</v>
      </c>
      <c r="D88" s="138"/>
      <c r="E88" s="138"/>
    </row>
    <row r="90" spans="1:8" x14ac:dyDescent="0.2">
      <c r="A90" s="13" t="s">
        <v>65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47</v>
      </c>
      <c r="B91" s="15" t="s">
        <v>44</v>
      </c>
      <c r="C91" s="15" t="s">
        <v>45</v>
      </c>
      <c r="D91" s="15" t="s">
        <v>136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137</v>
      </c>
      <c r="C92" s="137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138</v>
      </c>
      <c r="C93" s="137">
        <v>0</v>
      </c>
    </row>
    <row r="94" spans="1:8" x14ac:dyDescent="0.2">
      <c r="A94" s="16">
        <v>1162</v>
      </c>
      <c r="B94" s="14" t="s">
        <v>139</v>
      </c>
      <c r="C94" s="137">
        <v>0</v>
      </c>
    </row>
    <row r="95" spans="1:8" x14ac:dyDescent="0.2">
      <c r="C95" s="123"/>
    </row>
    <row r="96" spans="1:8" x14ac:dyDescent="0.2">
      <c r="A96" s="13" t="s">
        <v>516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47</v>
      </c>
      <c r="B97" s="15" t="s">
        <v>44</v>
      </c>
      <c r="C97" s="15" t="s">
        <v>45</v>
      </c>
      <c r="D97" s="15" t="s">
        <v>83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446</v>
      </c>
      <c r="C98" s="137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439</v>
      </c>
      <c r="C99" s="137">
        <v>0</v>
      </c>
    </row>
    <row r="100" spans="1:8" x14ac:dyDescent="0.2">
      <c r="A100" s="16">
        <v>1192</v>
      </c>
      <c r="B100" s="14" t="s">
        <v>440</v>
      </c>
      <c r="C100" s="137">
        <v>0</v>
      </c>
    </row>
    <row r="101" spans="1:8" x14ac:dyDescent="0.2">
      <c r="A101" s="16">
        <v>1193</v>
      </c>
      <c r="B101" s="14" t="s">
        <v>441</v>
      </c>
      <c r="C101" s="137">
        <v>0</v>
      </c>
    </row>
    <row r="102" spans="1:8" x14ac:dyDescent="0.2">
      <c r="A102" s="16">
        <v>1194</v>
      </c>
      <c r="B102" s="14" t="s">
        <v>442</v>
      </c>
      <c r="C102" s="137">
        <v>0</v>
      </c>
    </row>
    <row r="103" spans="1:8" x14ac:dyDescent="0.2">
      <c r="A103" s="16">
        <v>1290</v>
      </c>
      <c r="B103" s="14" t="s">
        <v>140</v>
      </c>
      <c r="C103" s="137">
        <f>SUM(C104:C106)</f>
        <v>0</v>
      </c>
    </row>
    <row r="104" spans="1:8" x14ac:dyDescent="0.2">
      <c r="A104" s="16">
        <v>1291</v>
      </c>
      <c r="B104" s="14" t="s">
        <v>141</v>
      </c>
      <c r="C104" s="137">
        <v>0</v>
      </c>
    </row>
    <row r="105" spans="1:8" x14ac:dyDescent="0.2">
      <c r="A105" s="16">
        <v>1292</v>
      </c>
      <c r="B105" s="14" t="s">
        <v>142</v>
      </c>
      <c r="C105" s="137">
        <v>0</v>
      </c>
    </row>
    <row r="106" spans="1:8" x14ac:dyDescent="0.2">
      <c r="A106" s="16">
        <v>1293</v>
      </c>
      <c r="B106" s="14" t="s">
        <v>143</v>
      </c>
      <c r="C106" s="137">
        <v>0</v>
      </c>
    </row>
    <row r="107" spans="1:8" x14ac:dyDescent="0.2">
      <c r="C107" s="123"/>
    </row>
    <row r="108" spans="1:8" x14ac:dyDescent="0.2">
      <c r="A108" s="13" t="s">
        <v>66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47</v>
      </c>
      <c r="B109" s="15" t="s">
        <v>44</v>
      </c>
      <c r="C109" s="15" t="s">
        <v>45</v>
      </c>
      <c r="D109" s="15" t="s">
        <v>79</v>
      </c>
      <c r="E109" s="15" t="s">
        <v>80</v>
      </c>
      <c r="F109" s="15" t="s">
        <v>81</v>
      </c>
      <c r="G109" s="15" t="s">
        <v>144</v>
      </c>
      <c r="H109" s="15" t="s">
        <v>535</v>
      </c>
    </row>
    <row r="110" spans="1:8" x14ac:dyDescent="0.2">
      <c r="A110" s="16">
        <v>2110</v>
      </c>
      <c r="B110" s="14" t="s">
        <v>145</v>
      </c>
      <c r="C110" s="137">
        <f>SUM(C111:C119)</f>
        <v>2608085.0700000003</v>
      </c>
      <c r="D110" s="137">
        <f>SUM(D111:D119)</f>
        <v>2608085.0700000003</v>
      </c>
      <c r="E110" s="137">
        <f>SUM(E111:E119)</f>
        <v>0</v>
      </c>
      <c r="F110" s="137">
        <f>SUM(F111:F119)</f>
        <v>0</v>
      </c>
      <c r="G110" s="137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146</v>
      </c>
      <c r="C111" s="137">
        <v>0</v>
      </c>
      <c r="D111" s="137">
        <f>C111</f>
        <v>0</v>
      </c>
      <c r="E111" s="137">
        <v>0</v>
      </c>
      <c r="F111" s="137">
        <v>0</v>
      </c>
      <c r="G111" s="137">
        <v>0</v>
      </c>
    </row>
    <row r="112" spans="1:8" x14ac:dyDescent="0.2">
      <c r="A112" s="16">
        <v>2112</v>
      </c>
      <c r="B112" s="14" t="s">
        <v>147</v>
      </c>
      <c r="C112" s="137">
        <v>1449496.89</v>
      </c>
      <c r="D112" s="137">
        <f t="shared" ref="D112:D119" si="1">C112</f>
        <v>1449496.89</v>
      </c>
      <c r="E112" s="137">
        <v>0</v>
      </c>
      <c r="F112" s="137">
        <v>0</v>
      </c>
      <c r="G112" s="137">
        <v>0</v>
      </c>
    </row>
    <row r="113" spans="1:8" x14ac:dyDescent="0.2">
      <c r="A113" s="16">
        <v>2113</v>
      </c>
      <c r="B113" s="14" t="s">
        <v>148</v>
      </c>
      <c r="C113" s="137">
        <v>29017.18</v>
      </c>
      <c r="D113" s="137">
        <f t="shared" si="1"/>
        <v>29017.18</v>
      </c>
      <c r="E113" s="137">
        <v>0</v>
      </c>
      <c r="F113" s="137">
        <v>0</v>
      </c>
      <c r="G113" s="137">
        <v>0</v>
      </c>
    </row>
    <row r="114" spans="1:8" x14ac:dyDescent="0.2">
      <c r="A114" s="16">
        <v>2114</v>
      </c>
      <c r="B114" s="14" t="s">
        <v>149</v>
      </c>
      <c r="C114" s="137">
        <v>0</v>
      </c>
      <c r="D114" s="137">
        <f t="shared" si="1"/>
        <v>0</v>
      </c>
      <c r="E114" s="137">
        <v>0</v>
      </c>
      <c r="F114" s="137">
        <v>0</v>
      </c>
      <c r="G114" s="137">
        <v>0</v>
      </c>
    </row>
    <row r="115" spans="1:8" x14ac:dyDescent="0.2">
      <c r="A115" s="16">
        <v>2115</v>
      </c>
      <c r="B115" s="14" t="s">
        <v>150</v>
      </c>
      <c r="C115" s="137">
        <v>0</v>
      </c>
      <c r="D115" s="137">
        <f t="shared" si="1"/>
        <v>0</v>
      </c>
      <c r="E115" s="137">
        <v>0</v>
      </c>
      <c r="F115" s="137">
        <v>0</v>
      </c>
      <c r="G115" s="137">
        <v>0</v>
      </c>
    </row>
    <row r="116" spans="1:8" x14ac:dyDescent="0.2">
      <c r="A116" s="16">
        <v>2116</v>
      </c>
      <c r="B116" s="14" t="s">
        <v>151</v>
      </c>
      <c r="C116" s="137">
        <v>0</v>
      </c>
      <c r="D116" s="137">
        <f t="shared" si="1"/>
        <v>0</v>
      </c>
      <c r="E116" s="137">
        <v>0</v>
      </c>
      <c r="F116" s="137">
        <v>0</v>
      </c>
      <c r="G116" s="137">
        <v>0</v>
      </c>
    </row>
    <row r="117" spans="1:8" x14ac:dyDescent="0.2">
      <c r="A117" s="16">
        <v>2117</v>
      </c>
      <c r="B117" s="14" t="s">
        <v>152</v>
      </c>
      <c r="C117" s="137">
        <v>1098019.26</v>
      </c>
      <c r="D117" s="137">
        <f t="shared" si="1"/>
        <v>1098019.26</v>
      </c>
      <c r="E117" s="137">
        <v>0</v>
      </c>
      <c r="F117" s="137">
        <v>0</v>
      </c>
      <c r="G117" s="137">
        <v>0</v>
      </c>
    </row>
    <row r="118" spans="1:8" x14ac:dyDescent="0.2">
      <c r="A118" s="16">
        <v>2118</v>
      </c>
      <c r="B118" s="14" t="s">
        <v>153</v>
      </c>
      <c r="C118" s="137">
        <v>0</v>
      </c>
      <c r="D118" s="137">
        <f t="shared" si="1"/>
        <v>0</v>
      </c>
      <c r="E118" s="137">
        <v>0</v>
      </c>
      <c r="F118" s="137">
        <v>0</v>
      </c>
      <c r="G118" s="137">
        <v>0</v>
      </c>
    </row>
    <row r="119" spans="1:8" x14ac:dyDescent="0.2">
      <c r="A119" s="16">
        <v>2119</v>
      </c>
      <c r="B119" s="14" t="s">
        <v>154</v>
      </c>
      <c r="C119" s="137">
        <v>31551.74</v>
      </c>
      <c r="D119" s="137">
        <f t="shared" si="1"/>
        <v>31551.74</v>
      </c>
      <c r="E119" s="137">
        <v>0</v>
      </c>
      <c r="F119" s="137">
        <v>0</v>
      </c>
      <c r="G119" s="137">
        <v>0</v>
      </c>
    </row>
    <row r="120" spans="1:8" x14ac:dyDescent="0.2">
      <c r="A120" s="16">
        <v>2120</v>
      </c>
      <c r="B120" s="14" t="s">
        <v>155</v>
      </c>
      <c r="C120" s="137">
        <f>SUM(C121:C123)</f>
        <v>0</v>
      </c>
      <c r="D120" s="137">
        <f t="shared" ref="D120:G120" si="2">SUM(D121:D123)</f>
        <v>0</v>
      </c>
      <c r="E120" s="137">
        <f t="shared" si="2"/>
        <v>0</v>
      </c>
      <c r="F120" s="137">
        <f t="shared" si="2"/>
        <v>0</v>
      </c>
      <c r="G120" s="137">
        <f t="shared" si="2"/>
        <v>0</v>
      </c>
    </row>
    <row r="121" spans="1:8" x14ac:dyDescent="0.2">
      <c r="A121" s="16">
        <v>2121</v>
      </c>
      <c r="B121" s="14" t="s">
        <v>156</v>
      </c>
      <c r="C121" s="137">
        <v>0</v>
      </c>
      <c r="D121" s="137">
        <f>C121</f>
        <v>0</v>
      </c>
      <c r="E121" s="137">
        <v>0</v>
      </c>
      <c r="F121" s="137">
        <v>0</v>
      </c>
      <c r="G121" s="137">
        <v>0</v>
      </c>
    </row>
    <row r="122" spans="1:8" x14ac:dyDescent="0.2">
      <c r="A122" s="16">
        <v>2122</v>
      </c>
      <c r="B122" s="14" t="s">
        <v>157</v>
      </c>
      <c r="C122" s="137">
        <v>0</v>
      </c>
      <c r="D122" s="137">
        <f t="shared" ref="D122:D123" si="3">C122</f>
        <v>0</v>
      </c>
      <c r="E122" s="137">
        <v>0</v>
      </c>
      <c r="F122" s="137">
        <v>0</v>
      </c>
      <c r="G122" s="137">
        <v>0</v>
      </c>
    </row>
    <row r="123" spans="1:8" x14ac:dyDescent="0.2">
      <c r="A123" s="16">
        <v>2129</v>
      </c>
      <c r="B123" s="14" t="s">
        <v>158</v>
      </c>
      <c r="C123" s="137">
        <v>0</v>
      </c>
      <c r="D123" s="137">
        <f t="shared" si="3"/>
        <v>0</v>
      </c>
      <c r="E123" s="137">
        <v>0</v>
      </c>
      <c r="F123" s="137">
        <v>0</v>
      </c>
      <c r="G123" s="137">
        <v>0</v>
      </c>
    </row>
    <row r="125" spans="1:8" x14ac:dyDescent="0.2">
      <c r="A125" s="13" t="s">
        <v>67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47</v>
      </c>
      <c r="B126" s="15" t="s">
        <v>44</v>
      </c>
      <c r="C126" s="15" t="s">
        <v>45</v>
      </c>
      <c r="D126" s="15" t="s">
        <v>48</v>
      </c>
      <c r="E126" s="15" t="s">
        <v>83</v>
      </c>
      <c r="F126" s="15"/>
      <c r="G126" s="15"/>
      <c r="H126" s="15"/>
    </row>
    <row r="127" spans="1:8" x14ac:dyDescent="0.2">
      <c r="A127" s="16">
        <v>2160</v>
      </c>
      <c r="B127" s="14" t="s">
        <v>159</v>
      </c>
      <c r="C127" s="137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160</v>
      </c>
      <c r="C128" s="137">
        <v>0</v>
      </c>
    </row>
    <row r="129" spans="1:8" x14ac:dyDescent="0.2">
      <c r="A129" s="16">
        <v>2162</v>
      </c>
      <c r="B129" s="14" t="s">
        <v>161</v>
      </c>
      <c r="C129" s="137">
        <v>0</v>
      </c>
    </row>
    <row r="130" spans="1:8" x14ac:dyDescent="0.2">
      <c r="A130" s="16">
        <v>2163</v>
      </c>
      <c r="B130" s="14" t="s">
        <v>162</v>
      </c>
      <c r="C130" s="137">
        <v>0</v>
      </c>
    </row>
    <row r="131" spans="1:8" x14ac:dyDescent="0.2">
      <c r="A131" s="16">
        <v>2164</v>
      </c>
      <c r="B131" s="14" t="s">
        <v>163</v>
      </c>
      <c r="C131" s="137">
        <v>0</v>
      </c>
    </row>
    <row r="132" spans="1:8" x14ac:dyDescent="0.2">
      <c r="A132" s="16">
        <v>2165</v>
      </c>
      <c r="B132" s="14" t="s">
        <v>164</v>
      </c>
      <c r="C132" s="137">
        <v>0</v>
      </c>
    </row>
    <row r="133" spans="1:8" x14ac:dyDescent="0.2">
      <c r="A133" s="16">
        <v>2166</v>
      </c>
      <c r="B133" s="14" t="s">
        <v>165</v>
      </c>
      <c r="C133" s="137">
        <v>0</v>
      </c>
    </row>
    <row r="134" spans="1:8" x14ac:dyDescent="0.2">
      <c r="A134" s="16">
        <v>2250</v>
      </c>
      <c r="B134" s="14" t="s">
        <v>166</v>
      </c>
      <c r="C134" s="137">
        <f>SUM(C135:C140)</f>
        <v>0</v>
      </c>
    </row>
    <row r="135" spans="1:8" x14ac:dyDescent="0.2">
      <c r="A135" s="16">
        <v>2251</v>
      </c>
      <c r="B135" s="14" t="s">
        <v>167</v>
      </c>
      <c r="C135" s="137">
        <v>0</v>
      </c>
    </row>
    <row r="136" spans="1:8" x14ac:dyDescent="0.2">
      <c r="A136" s="16">
        <v>2252</v>
      </c>
      <c r="B136" s="14" t="s">
        <v>168</v>
      </c>
      <c r="C136" s="137">
        <v>0</v>
      </c>
    </row>
    <row r="137" spans="1:8" x14ac:dyDescent="0.2">
      <c r="A137" s="16">
        <v>2253</v>
      </c>
      <c r="B137" s="14" t="s">
        <v>169</v>
      </c>
      <c r="C137" s="137">
        <v>0</v>
      </c>
    </row>
    <row r="138" spans="1:8" x14ac:dyDescent="0.2">
      <c r="A138" s="16">
        <v>2254</v>
      </c>
      <c r="B138" s="14" t="s">
        <v>170</v>
      </c>
      <c r="C138" s="137">
        <v>0</v>
      </c>
    </row>
    <row r="139" spans="1:8" x14ac:dyDescent="0.2">
      <c r="A139" s="16">
        <v>2255</v>
      </c>
      <c r="B139" s="14" t="s">
        <v>171</v>
      </c>
      <c r="C139" s="137">
        <v>0</v>
      </c>
    </row>
    <row r="140" spans="1:8" x14ac:dyDescent="0.2">
      <c r="A140" s="16">
        <v>2256</v>
      </c>
      <c r="B140" s="14" t="s">
        <v>172</v>
      </c>
      <c r="C140" s="137">
        <v>0</v>
      </c>
    </row>
    <row r="142" spans="1:8" x14ac:dyDescent="0.2">
      <c r="A142" s="13" t="s">
        <v>517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47</v>
      </c>
      <c r="B143" s="17" t="s">
        <v>44</v>
      </c>
      <c r="C143" s="17" t="s">
        <v>45</v>
      </c>
      <c r="D143" s="17" t="s">
        <v>48</v>
      </c>
      <c r="E143" s="17" t="s">
        <v>83</v>
      </c>
      <c r="F143" s="17"/>
      <c r="G143" s="17"/>
      <c r="H143" s="17"/>
    </row>
    <row r="144" spans="1:8" x14ac:dyDescent="0.2">
      <c r="A144" s="16">
        <v>2150</v>
      </c>
      <c r="B144" s="14" t="s">
        <v>518</v>
      </c>
      <c r="C144" s="137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519</v>
      </c>
      <c r="C145" s="137">
        <v>0</v>
      </c>
    </row>
    <row r="146" spans="1:5" x14ac:dyDescent="0.2">
      <c r="A146" s="16">
        <v>2152</v>
      </c>
      <c r="B146" s="14" t="s">
        <v>520</v>
      </c>
      <c r="C146" s="137">
        <v>0</v>
      </c>
    </row>
    <row r="147" spans="1:5" x14ac:dyDescent="0.2">
      <c r="A147" s="16">
        <v>2159</v>
      </c>
      <c r="B147" s="14" t="s">
        <v>173</v>
      </c>
      <c r="C147" s="137">
        <v>0</v>
      </c>
    </row>
    <row r="148" spans="1:5" x14ac:dyDescent="0.2">
      <c r="A148" s="16">
        <v>2240</v>
      </c>
      <c r="B148" s="14" t="s">
        <v>175</v>
      </c>
      <c r="C148" s="137">
        <f>SUM(C149:C151)</f>
        <v>0</v>
      </c>
    </row>
    <row r="149" spans="1:5" x14ac:dyDescent="0.2">
      <c r="A149" s="16">
        <v>2241</v>
      </c>
      <c r="B149" s="14" t="s">
        <v>176</v>
      </c>
      <c r="C149" s="137">
        <v>0</v>
      </c>
    </row>
    <row r="150" spans="1:5" x14ac:dyDescent="0.2">
      <c r="A150" s="16">
        <v>2242</v>
      </c>
      <c r="B150" s="14" t="s">
        <v>177</v>
      </c>
      <c r="C150" s="137">
        <v>0</v>
      </c>
    </row>
    <row r="151" spans="1:5" x14ac:dyDescent="0.2">
      <c r="A151" s="16">
        <v>2249</v>
      </c>
      <c r="B151" s="14" t="s">
        <v>178</v>
      </c>
      <c r="C151" s="137">
        <v>0</v>
      </c>
    </row>
    <row r="153" spans="1:5" x14ac:dyDescent="0.2">
      <c r="A153" s="103" t="s">
        <v>521</v>
      </c>
      <c r="B153" s="103"/>
      <c r="C153" s="103"/>
      <c r="D153" s="103"/>
      <c r="E153" s="103"/>
    </row>
    <row r="154" spans="1:5" x14ac:dyDescent="0.2">
      <c r="A154" s="104" t="s">
        <v>47</v>
      </c>
      <c r="B154" s="104" t="s">
        <v>44</v>
      </c>
      <c r="C154" s="104" t="s">
        <v>45</v>
      </c>
      <c r="D154" s="105" t="s">
        <v>48</v>
      </c>
      <c r="E154" s="105" t="s">
        <v>83</v>
      </c>
    </row>
    <row r="155" spans="1:5" x14ac:dyDescent="0.2">
      <c r="A155" s="106">
        <v>2170</v>
      </c>
      <c r="B155" s="107" t="s">
        <v>522</v>
      </c>
      <c r="C155" s="139">
        <f>SUM(C156:C158)</f>
        <v>0</v>
      </c>
      <c r="D155" s="107"/>
      <c r="E155" s="10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6">
        <v>2171</v>
      </c>
      <c r="B156" s="107" t="s">
        <v>523</v>
      </c>
      <c r="C156" s="139">
        <v>0</v>
      </c>
      <c r="D156" s="107"/>
      <c r="E156" s="107"/>
    </row>
    <row r="157" spans="1:5" x14ac:dyDescent="0.2">
      <c r="A157" s="106">
        <v>2172</v>
      </c>
      <c r="B157" s="107" t="s">
        <v>524</v>
      </c>
      <c r="C157" s="139">
        <v>0</v>
      </c>
      <c r="D157" s="107"/>
      <c r="E157" s="107"/>
    </row>
    <row r="158" spans="1:5" x14ac:dyDescent="0.2">
      <c r="A158" s="106">
        <v>2179</v>
      </c>
      <c r="B158" s="107" t="s">
        <v>525</v>
      </c>
      <c r="C158" s="139">
        <v>0</v>
      </c>
      <c r="D158" s="107"/>
      <c r="E158" s="107"/>
    </row>
    <row r="159" spans="1:5" x14ac:dyDescent="0.2">
      <c r="A159" s="106">
        <v>2260</v>
      </c>
      <c r="B159" s="107" t="s">
        <v>526</v>
      </c>
      <c r="C159" s="139">
        <f>SUM(C160:C163)</f>
        <v>0</v>
      </c>
      <c r="D159" s="107"/>
      <c r="E159" s="107"/>
    </row>
    <row r="160" spans="1:5" x14ac:dyDescent="0.2">
      <c r="A160" s="106">
        <v>2261</v>
      </c>
      <c r="B160" s="107" t="s">
        <v>527</v>
      </c>
      <c r="C160" s="139">
        <v>0</v>
      </c>
      <c r="D160" s="107"/>
    </row>
    <row r="161" spans="1:5" x14ac:dyDescent="0.2">
      <c r="A161" s="106">
        <v>2262</v>
      </c>
      <c r="B161" s="107" t="s">
        <v>528</v>
      </c>
      <c r="C161" s="139">
        <v>0</v>
      </c>
      <c r="D161" s="107"/>
      <c r="E161" s="107"/>
    </row>
    <row r="162" spans="1:5" x14ac:dyDescent="0.2">
      <c r="A162" s="106">
        <v>2263</v>
      </c>
      <c r="B162" s="107" t="s">
        <v>529</v>
      </c>
      <c r="C162" s="139">
        <v>0</v>
      </c>
      <c r="D162" s="107"/>
      <c r="E162" s="107"/>
    </row>
    <row r="163" spans="1:5" x14ac:dyDescent="0.2">
      <c r="A163" s="106">
        <v>2269</v>
      </c>
      <c r="B163" s="107" t="s">
        <v>530</v>
      </c>
      <c r="C163" s="139">
        <v>0</v>
      </c>
      <c r="D163" s="107"/>
      <c r="E163" s="107"/>
    </row>
    <row r="164" spans="1:5" x14ac:dyDescent="0.2">
      <c r="A164" s="107"/>
      <c r="B164" s="107"/>
      <c r="C164" s="107"/>
      <c r="D164" s="107"/>
      <c r="E164" s="107"/>
    </row>
    <row r="165" spans="1:5" x14ac:dyDescent="0.2">
      <c r="A165" s="103" t="s">
        <v>531</v>
      </c>
      <c r="B165" s="103"/>
      <c r="C165" s="103"/>
      <c r="D165" s="103"/>
      <c r="E165" s="103"/>
    </row>
    <row r="166" spans="1:5" x14ac:dyDescent="0.2">
      <c r="A166" s="104" t="s">
        <v>47</v>
      </c>
      <c r="B166" s="104" t="s">
        <v>44</v>
      </c>
      <c r="C166" s="104" t="s">
        <v>45</v>
      </c>
      <c r="D166" s="105" t="s">
        <v>48</v>
      </c>
      <c r="E166" s="105" t="s">
        <v>83</v>
      </c>
    </row>
    <row r="167" spans="1:5" x14ac:dyDescent="0.2">
      <c r="A167" s="106">
        <v>2190</v>
      </c>
      <c r="B167" s="107" t="s">
        <v>532</v>
      </c>
      <c r="C167" s="139">
        <f>SUM(C168:C170)</f>
        <v>0</v>
      </c>
      <c r="D167" s="107"/>
      <c r="E167" s="107" t="str">
        <f>IF(OR(C167&lt;&gt;0,C168&lt;&gt;0,C169&lt;&gt;0,C170&lt;&gt;0),"","SIN INFORMACIÓN QUE REVELAR")</f>
        <v>SIN INFORMACIÓN QUE REVELAR</v>
      </c>
    </row>
    <row r="168" spans="1:5" x14ac:dyDescent="0.2">
      <c r="A168" s="106">
        <v>2191</v>
      </c>
      <c r="B168" s="107" t="s">
        <v>533</v>
      </c>
      <c r="C168" s="139">
        <v>0</v>
      </c>
      <c r="D168" s="107"/>
      <c r="E168" s="107"/>
    </row>
    <row r="169" spans="1:5" x14ac:dyDescent="0.2">
      <c r="A169" s="106">
        <v>2192</v>
      </c>
      <c r="B169" s="107" t="s">
        <v>534</v>
      </c>
      <c r="C169" s="139">
        <v>0</v>
      </c>
      <c r="D169" s="107"/>
    </row>
    <row r="170" spans="1:5" x14ac:dyDescent="0.2">
      <c r="A170" s="106">
        <v>2199</v>
      </c>
      <c r="B170" s="107" t="s">
        <v>174</v>
      </c>
      <c r="C170" s="139">
        <v>0</v>
      </c>
      <c r="D170" s="107"/>
      <c r="E170" s="107"/>
    </row>
    <row r="171" spans="1:5" x14ac:dyDescent="0.2">
      <c r="A171" s="107"/>
      <c r="B171" s="107"/>
      <c r="C171" s="124"/>
      <c r="D171" s="107"/>
      <c r="E171" s="107"/>
    </row>
    <row r="172" spans="1:5" x14ac:dyDescent="0.2">
      <c r="A172" s="107"/>
      <c r="B172" s="107"/>
      <c r="C172" s="107"/>
      <c r="D172" s="107"/>
      <c r="E172" s="107"/>
    </row>
    <row r="173" spans="1:5" x14ac:dyDescent="0.2">
      <c r="A173" s="107"/>
      <c r="B173" s="107" t="s">
        <v>471</v>
      </c>
      <c r="C173" s="107"/>
      <c r="D173" s="107"/>
      <c r="E173" s="107"/>
    </row>
    <row r="179" spans="1:3" ht="15" x14ac:dyDescent="0.25">
      <c r="A179" s="133" t="s">
        <v>554</v>
      </c>
      <c r="B179"/>
      <c r="C179"/>
    </row>
    <row r="180" spans="1:3" ht="15" x14ac:dyDescent="0.25">
      <c r="A180" s="134" t="s">
        <v>555</v>
      </c>
      <c r="B180" s="135"/>
      <c r="C180"/>
    </row>
    <row r="181" spans="1:3" ht="15" x14ac:dyDescent="0.25">
      <c r="A181" s="134" t="s">
        <v>556</v>
      </c>
      <c r="B181" s="136"/>
      <c r="C181"/>
    </row>
    <row r="182" spans="1:3" ht="15" x14ac:dyDescent="0.25">
      <c r="A182" s="133" t="s">
        <v>557</v>
      </c>
      <c r="B182"/>
      <c r="C182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rintOptions horizontalCentered="1"/>
  <pageMargins left="0" right="0.31496062992125984" top="0.74803149606299213" bottom="0.74803149606299213" header="0.31496062992125984" footer="0.31496062992125984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0"/>
  <sheetViews>
    <sheetView workbookViewId="0">
      <selection sqref="A1:F41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2" style="22" customWidth="1"/>
    <col min="5" max="5" width="18.7109375" style="22" customWidth="1"/>
    <col min="6" max="16384" width="9.140625" style="22"/>
  </cols>
  <sheetData>
    <row r="1" spans="1:5" ht="18.95" customHeight="1" x14ac:dyDescent="0.2">
      <c r="A1" s="167" t="s">
        <v>552</v>
      </c>
      <c r="B1" s="167"/>
      <c r="C1" s="167"/>
      <c r="D1" s="20" t="s">
        <v>452</v>
      </c>
      <c r="E1" s="21">
        <v>2025</v>
      </c>
    </row>
    <row r="2" spans="1:5" ht="18.95" customHeight="1" x14ac:dyDescent="0.2">
      <c r="A2" s="167" t="s">
        <v>458</v>
      </c>
      <c r="B2" s="167"/>
      <c r="C2" s="167"/>
      <c r="D2" s="20" t="s">
        <v>453</v>
      </c>
      <c r="E2" s="21" t="s">
        <v>455</v>
      </c>
    </row>
    <row r="3" spans="1:5" ht="18.95" customHeight="1" x14ac:dyDescent="0.2">
      <c r="A3" s="167" t="s">
        <v>553</v>
      </c>
      <c r="B3" s="167"/>
      <c r="C3" s="167"/>
      <c r="D3" s="20" t="s">
        <v>454</v>
      </c>
      <c r="E3" s="21">
        <v>2</v>
      </c>
    </row>
    <row r="4" spans="1:5" ht="18.95" customHeight="1" x14ac:dyDescent="0.2">
      <c r="A4" s="167" t="s">
        <v>469</v>
      </c>
      <c r="B4" s="167"/>
      <c r="C4" s="167"/>
      <c r="D4" s="20"/>
      <c r="E4" s="21"/>
    </row>
    <row r="5" spans="1:5" x14ac:dyDescent="0.2">
      <c r="A5" s="23" t="s">
        <v>72</v>
      </c>
      <c r="B5" s="24"/>
      <c r="C5" s="24"/>
      <c r="D5" s="24"/>
      <c r="E5" s="24"/>
    </row>
    <row r="7" spans="1:5" x14ac:dyDescent="0.2">
      <c r="A7" s="24" t="s">
        <v>68</v>
      </c>
      <c r="B7" s="24"/>
      <c r="C7" s="24"/>
      <c r="D7" s="24"/>
      <c r="E7" s="24"/>
    </row>
    <row r="8" spans="1:5" x14ac:dyDescent="0.2">
      <c r="A8" s="25" t="s">
        <v>47</v>
      </c>
      <c r="B8" s="25" t="s">
        <v>44</v>
      </c>
      <c r="C8" s="25" t="s">
        <v>45</v>
      </c>
      <c r="D8" s="25" t="s">
        <v>46</v>
      </c>
      <c r="E8" s="25" t="s">
        <v>48</v>
      </c>
    </row>
    <row r="9" spans="1:5" x14ac:dyDescent="0.2">
      <c r="A9" s="26">
        <v>3110</v>
      </c>
      <c r="B9" s="22" t="s">
        <v>209</v>
      </c>
      <c r="C9" s="27">
        <v>68581274.739999995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340</v>
      </c>
      <c r="C10" s="27">
        <v>83520581.060000002</v>
      </c>
      <c r="E10" s="14"/>
    </row>
    <row r="11" spans="1:5" x14ac:dyDescent="0.2">
      <c r="A11" s="26">
        <v>3130</v>
      </c>
      <c r="B11" s="22" t="s">
        <v>341</v>
      </c>
      <c r="C11" s="27">
        <v>0</v>
      </c>
    </row>
    <row r="13" spans="1:5" x14ac:dyDescent="0.2">
      <c r="A13" s="24" t="s">
        <v>69</v>
      </c>
      <c r="B13" s="24"/>
      <c r="C13" s="24"/>
      <c r="D13" s="24"/>
      <c r="E13" s="24"/>
    </row>
    <row r="14" spans="1:5" x14ac:dyDescent="0.2">
      <c r="A14" s="25" t="s">
        <v>47</v>
      </c>
      <c r="B14" s="25" t="s">
        <v>44</v>
      </c>
      <c r="C14" s="25" t="s">
        <v>45</v>
      </c>
      <c r="D14" s="25" t="s">
        <v>342</v>
      </c>
      <c r="E14" s="25"/>
    </row>
    <row r="15" spans="1:5" x14ac:dyDescent="0.2">
      <c r="A15" s="26">
        <v>3210</v>
      </c>
      <c r="B15" s="22" t="s">
        <v>343</v>
      </c>
      <c r="C15" s="27">
        <v>26376010.25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344</v>
      </c>
      <c r="C16" s="27">
        <v>211659010.02000001</v>
      </c>
    </row>
    <row r="17" spans="1:5" x14ac:dyDescent="0.2">
      <c r="A17" s="26">
        <v>3230</v>
      </c>
      <c r="B17" s="22" t="s">
        <v>345</v>
      </c>
      <c r="C17" s="27">
        <f>SUM(C18:C21)</f>
        <v>0</v>
      </c>
    </row>
    <row r="18" spans="1:5" x14ac:dyDescent="0.2">
      <c r="A18" s="26">
        <v>3231</v>
      </c>
      <c r="B18" s="22" t="s">
        <v>346</v>
      </c>
      <c r="C18" s="27">
        <v>0</v>
      </c>
    </row>
    <row r="19" spans="1:5" x14ac:dyDescent="0.2">
      <c r="A19" s="26">
        <v>3232</v>
      </c>
      <c r="B19" s="22" t="s">
        <v>347</v>
      </c>
      <c r="C19" s="27">
        <v>0</v>
      </c>
      <c r="E19" s="14"/>
    </row>
    <row r="20" spans="1:5" x14ac:dyDescent="0.2">
      <c r="A20" s="26">
        <v>3233</v>
      </c>
      <c r="B20" s="22" t="s">
        <v>348</v>
      </c>
      <c r="C20" s="27">
        <v>0</v>
      </c>
    </row>
    <row r="21" spans="1:5" x14ac:dyDescent="0.2">
      <c r="A21" s="26">
        <v>3239</v>
      </c>
      <c r="B21" s="22" t="s">
        <v>349</v>
      </c>
      <c r="C21" s="27">
        <v>0</v>
      </c>
    </row>
    <row r="22" spans="1:5" x14ac:dyDescent="0.2">
      <c r="A22" s="26">
        <v>3240</v>
      </c>
      <c r="B22" s="22" t="s">
        <v>350</v>
      </c>
      <c r="C22" s="27">
        <f>SUM(C23:C25)</f>
        <v>0</v>
      </c>
    </row>
    <row r="23" spans="1:5" x14ac:dyDescent="0.2">
      <c r="A23" s="26">
        <v>3241</v>
      </c>
      <c r="B23" s="22" t="s">
        <v>351</v>
      </c>
      <c r="C23" s="27">
        <v>0</v>
      </c>
    </row>
    <row r="24" spans="1:5" x14ac:dyDescent="0.2">
      <c r="A24" s="26">
        <v>3242</v>
      </c>
      <c r="B24" s="22" t="s">
        <v>352</v>
      </c>
      <c r="C24" s="27">
        <v>0</v>
      </c>
    </row>
    <row r="25" spans="1:5" x14ac:dyDescent="0.2">
      <c r="A25" s="26">
        <v>3243</v>
      </c>
      <c r="B25" s="22" t="s">
        <v>353</v>
      </c>
      <c r="C25" s="27">
        <v>0</v>
      </c>
    </row>
    <row r="26" spans="1:5" x14ac:dyDescent="0.2">
      <c r="A26" s="26">
        <v>3250</v>
      </c>
      <c r="B26" s="22" t="s">
        <v>354</v>
      </c>
      <c r="C26" s="27">
        <f>SUM(C27:C29)</f>
        <v>0</v>
      </c>
    </row>
    <row r="27" spans="1:5" x14ac:dyDescent="0.2">
      <c r="A27" s="26">
        <v>3251</v>
      </c>
      <c r="B27" s="22" t="s">
        <v>355</v>
      </c>
      <c r="C27" s="27">
        <v>0</v>
      </c>
    </row>
    <row r="28" spans="1:5" x14ac:dyDescent="0.2">
      <c r="A28" s="26">
        <v>3252</v>
      </c>
      <c r="B28" s="22" t="s">
        <v>356</v>
      </c>
      <c r="C28" s="27">
        <v>0</v>
      </c>
    </row>
    <row r="29" spans="1:5" x14ac:dyDescent="0.2">
      <c r="A29" s="26">
        <v>3253</v>
      </c>
      <c r="B29" s="22" t="s">
        <v>551</v>
      </c>
      <c r="C29" s="27">
        <v>0</v>
      </c>
    </row>
    <row r="30" spans="1:5" x14ac:dyDescent="0.2">
      <c r="B30" s="22" t="s">
        <v>471</v>
      </c>
    </row>
    <row r="37" spans="1:4" ht="15" x14ac:dyDescent="0.25">
      <c r="A37" s="133" t="s">
        <v>554</v>
      </c>
      <c r="B37"/>
      <c r="C37"/>
      <c r="D37" s="14"/>
    </row>
    <row r="38" spans="1:4" ht="15" x14ac:dyDescent="0.25">
      <c r="A38" s="134" t="s">
        <v>555</v>
      </c>
      <c r="B38" s="135"/>
      <c r="C38"/>
      <c r="D38" s="14"/>
    </row>
    <row r="39" spans="1:4" ht="15" x14ac:dyDescent="0.25">
      <c r="A39" s="134" t="s">
        <v>556</v>
      </c>
      <c r="B39" s="136"/>
      <c r="C39"/>
      <c r="D39" s="14"/>
    </row>
    <row r="40" spans="1:4" ht="15" x14ac:dyDescent="0.25">
      <c r="A40" s="133" t="s">
        <v>557</v>
      </c>
      <c r="B40"/>
      <c r="C40"/>
      <c r="D40" s="14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31496062992125984" right="0.31496062992125984" top="0.74803149606299213" bottom="0.74803149606299213" header="0.31496062992125984" footer="0.31496062992125984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6"/>
  <sheetViews>
    <sheetView topLeftCell="A117" zoomScaleNormal="100" workbookViewId="0">
      <selection activeCell="E1" sqref="A1:E158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12.7109375" style="22" customWidth="1"/>
    <col min="6" max="16384" width="9.140625" style="22"/>
  </cols>
  <sheetData>
    <row r="1" spans="1:5" s="28" customFormat="1" ht="18.95" customHeight="1" x14ac:dyDescent="0.25">
      <c r="A1" s="167" t="s">
        <v>552</v>
      </c>
      <c r="B1" s="167"/>
      <c r="C1" s="167"/>
      <c r="D1" s="20" t="s">
        <v>452</v>
      </c>
      <c r="E1" s="21">
        <v>2025</v>
      </c>
    </row>
    <row r="2" spans="1:5" s="28" customFormat="1" ht="18.95" customHeight="1" x14ac:dyDescent="0.25">
      <c r="A2" s="167" t="s">
        <v>459</v>
      </c>
      <c r="B2" s="167"/>
      <c r="C2" s="167"/>
      <c r="D2" s="20" t="s">
        <v>453</v>
      </c>
      <c r="E2" s="21" t="s">
        <v>455</v>
      </c>
    </row>
    <row r="3" spans="1:5" s="28" customFormat="1" ht="18.95" customHeight="1" x14ac:dyDescent="0.25">
      <c r="A3" s="167" t="s">
        <v>553</v>
      </c>
      <c r="B3" s="167"/>
      <c r="C3" s="167"/>
      <c r="D3" s="20" t="s">
        <v>454</v>
      </c>
      <c r="E3" s="21">
        <v>2</v>
      </c>
    </row>
    <row r="4" spans="1:5" s="28" customFormat="1" ht="18.95" customHeight="1" x14ac:dyDescent="0.25">
      <c r="A4" s="167" t="s">
        <v>469</v>
      </c>
      <c r="B4" s="167"/>
      <c r="C4" s="167"/>
      <c r="D4" s="20"/>
      <c r="E4" s="21"/>
    </row>
    <row r="5" spans="1:5" x14ac:dyDescent="0.2">
      <c r="A5" s="23" t="s">
        <v>72</v>
      </c>
      <c r="B5" s="24"/>
      <c r="C5" s="24"/>
      <c r="D5" s="24"/>
      <c r="E5" s="24"/>
    </row>
    <row r="7" spans="1:5" x14ac:dyDescent="0.2">
      <c r="A7" s="24" t="s">
        <v>541</v>
      </c>
      <c r="B7" s="24"/>
      <c r="C7" s="24"/>
      <c r="D7" s="24"/>
      <c r="E7" s="118"/>
    </row>
    <row r="8" spans="1:5" x14ac:dyDescent="0.2">
      <c r="A8" s="25" t="s">
        <v>47</v>
      </c>
      <c r="B8" s="25" t="s">
        <v>44</v>
      </c>
      <c r="C8" s="80">
        <v>2025</v>
      </c>
      <c r="D8" s="80">
        <v>2024</v>
      </c>
      <c r="E8" s="119"/>
    </row>
    <row r="9" spans="1:5" x14ac:dyDescent="0.2">
      <c r="A9" s="26">
        <v>1111</v>
      </c>
      <c r="B9" s="22" t="s">
        <v>357</v>
      </c>
      <c r="C9" s="27">
        <v>0</v>
      </c>
      <c r="D9" s="2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358</v>
      </c>
      <c r="C10" s="27">
        <v>607629.56999999995</v>
      </c>
      <c r="D10" s="27">
        <v>4238056.4800000004</v>
      </c>
    </row>
    <row r="11" spans="1:5" x14ac:dyDescent="0.2">
      <c r="A11" s="26">
        <v>1113</v>
      </c>
      <c r="B11" s="22" t="s">
        <v>359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73</v>
      </c>
      <c r="C12" s="27">
        <v>33605806.619999997</v>
      </c>
      <c r="D12" s="27">
        <v>29660051.120000001</v>
      </c>
    </row>
    <row r="13" spans="1:5" x14ac:dyDescent="0.2">
      <c r="A13" s="26">
        <v>1115</v>
      </c>
      <c r="B13" s="22" t="s">
        <v>74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360</v>
      </c>
      <c r="C14" s="27">
        <v>476701.22</v>
      </c>
      <c r="D14" s="27">
        <v>476701.22</v>
      </c>
    </row>
    <row r="15" spans="1:5" x14ac:dyDescent="0.2">
      <c r="A15" s="26">
        <v>1119</v>
      </c>
      <c r="B15" s="22" t="s">
        <v>361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472</v>
      </c>
      <c r="C16" s="140">
        <f>SUM(C9:C15)</f>
        <v>34690137.409999996</v>
      </c>
      <c r="D16" s="140">
        <f>SUM(D9:D15)</f>
        <v>34374808.82</v>
      </c>
    </row>
    <row r="19" spans="1:5" x14ac:dyDescent="0.2">
      <c r="A19" s="24" t="s">
        <v>542</v>
      </c>
      <c r="B19" s="24"/>
      <c r="C19" s="24"/>
      <c r="D19" s="24"/>
    </row>
    <row r="20" spans="1:5" x14ac:dyDescent="0.2">
      <c r="A20" s="25" t="s">
        <v>47</v>
      </c>
      <c r="B20" s="25" t="s">
        <v>44</v>
      </c>
      <c r="C20" s="80">
        <v>2025</v>
      </c>
      <c r="D20" s="80">
        <v>2024</v>
      </c>
    </row>
    <row r="21" spans="1:5" x14ac:dyDescent="0.2">
      <c r="A21" s="33">
        <v>1230</v>
      </c>
      <c r="B21" s="34" t="s">
        <v>105</v>
      </c>
      <c r="C21" s="140">
        <f>SUM(C22:C28)</f>
        <v>22137403.650000002</v>
      </c>
      <c r="D21" s="140">
        <f>SUM(D22:D28)</f>
        <v>62465117.630000003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106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107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108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109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110</v>
      </c>
      <c r="C26" s="27">
        <v>20873397.370000001</v>
      </c>
      <c r="D26" s="27">
        <v>62465117.630000003</v>
      </c>
    </row>
    <row r="27" spans="1:5" x14ac:dyDescent="0.2">
      <c r="A27" s="26">
        <v>1236</v>
      </c>
      <c r="B27" s="22" t="s">
        <v>111</v>
      </c>
      <c r="C27" s="27">
        <v>1264006.28</v>
      </c>
      <c r="D27" s="27">
        <v>0</v>
      </c>
    </row>
    <row r="28" spans="1:5" x14ac:dyDescent="0.2">
      <c r="A28" s="26">
        <v>1239</v>
      </c>
      <c r="B28" s="22" t="s">
        <v>112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113</v>
      </c>
      <c r="C29" s="140">
        <f>SUM(C30:C37)</f>
        <v>1223275.73</v>
      </c>
      <c r="D29" s="140">
        <f>SUM(D30:D37)</f>
        <v>2829256.66</v>
      </c>
    </row>
    <row r="30" spans="1:5" x14ac:dyDescent="0.2">
      <c r="A30" s="26">
        <v>1241</v>
      </c>
      <c r="B30" s="22" t="s">
        <v>114</v>
      </c>
      <c r="C30" s="27">
        <v>123015.03</v>
      </c>
      <c r="D30" s="27">
        <v>693156.91</v>
      </c>
    </row>
    <row r="31" spans="1:5" x14ac:dyDescent="0.2">
      <c r="A31" s="26">
        <v>1242</v>
      </c>
      <c r="B31" s="22" t="s">
        <v>115</v>
      </c>
      <c r="C31" s="27">
        <v>0</v>
      </c>
      <c r="D31" s="27">
        <v>278760.21999999997</v>
      </c>
    </row>
    <row r="32" spans="1:5" x14ac:dyDescent="0.2">
      <c r="A32" s="26">
        <v>1243</v>
      </c>
      <c r="B32" s="22" t="s">
        <v>116</v>
      </c>
      <c r="C32" s="27">
        <v>23430</v>
      </c>
      <c r="D32" s="27">
        <v>0</v>
      </c>
    </row>
    <row r="33" spans="1:5" x14ac:dyDescent="0.2">
      <c r="A33" s="26">
        <v>1244</v>
      </c>
      <c r="B33" s="22" t="s">
        <v>117</v>
      </c>
      <c r="C33" s="27">
        <v>0</v>
      </c>
      <c r="D33" s="27">
        <v>90517.24</v>
      </c>
    </row>
    <row r="34" spans="1:5" x14ac:dyDescent="0.2">
      <c r="A34" s="26">
        <v>1245</v>
      </c>
      <c r="B34" s="22" t="s">
        <v>118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119</v>
      </c>
      <c r="C35" s="27">
        <v>1076830.7</v>
      </c>
      <c r="D35" s="27">
        <v>1766822.29</v>
      </c>
    </row>
    <row r="36" spans="1:5" x14ac:dyDescent="0.2">
      <c r="A36" s="26">
        <v>1247</v>
      </c>
      <c r="B36" s="22" t="s">
        <v>120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121</v>
      </c>
      <c r="C37" s="27">
        <v>0</v>
      </c>
      <c r="D37" s="27">
        <v>0</v>
      </c>
    </row>
    <row r="38" spans="1:5" x14ac:dyDescent="0.2">
      <c r="A38" s="108">
        <v>1250</v>
      </c>
      <c r="B38" s="109" t="s">
        <v>123</v>
      </c>
      <c r="C38" s="141">
        <f>SUM(C39:C43)</f>
        <v>103338</v>
      </c>
      <c r="D38" s="141">
        <f>SUM(D39:D43)</f>
        <v>177648</v>
      </c>
    </row>
    <row r="39" spans="1:5" x14ac:dyDescent="0.2">
      <c r="A39" s="110">
        <v>1251</v>
      </c>
      <c r="B39" s="111" t="s">
        <v>124</v>
      </c>
      <c r="C39" s="142">
        <v>0</v>
      </c>
      <c r="D39" s="142">
        <v>0</v>
      </c>
    </row>
    <row r="40" spans="1:5" x14ac:dyDescent="0.2">
      <c r="A40" s="110">
        <v>1252</v>
      </c>
      <c r="B40" s="111" t="s">
        <v>125</v>
      </c>
      <c r="C40" s="142">
        <v>0</v>
      </c>
      <c r="D40" s="142">
        <v>0</v>
      </c>
    </row>
    <row r="41" spans="1:5" x14ac:dyDescent="0.2">
      <c r="A41" s="110">
        <v>1253</v>
      </c>
      <c r="B41" s="111" t="s">
        <v>126</v>
      </c>
      <c r="C41" s="142">
        <v>0</v>
      </c>
      <c r="D41" s="142">
        <v>0</v>
      </c>
    </row>
    <row r="42" spans="1:5" x14ac:dyDescent="0.2">
      <c r="A42" s="110">
        <v>1254</v>
      </c>
      <c r="B42" s="111" t="s">
        <v>127</v>
      </c>
      <c r="C42" s="142">
        <v>103338</v>
      </c>
      <c r="D42" s="142">
        <v>177648</v>
      </c>
    </row>
    <row r="43" spans="1:5" x14ac:dyDescent="0.2">
      <c r="A43" s="110">
        <v>1259</v>
      </c>
      <c r="B43" s="111" t="s">
        <v>128</v>
      </c>
      <c r="C43" s="142">
        <v>0</v>
      </c>
      <c r="D43" s="142">
        <v>0</v>
      </c>
    </row>
    <row r="44" spans="1:5" x14ac:dyDescent="0.2">
      <c r="B44" s="81" t="s">
        <v>473</v>
      </c>
      <c r="C44" s="140">
        <f>C21+C29+C38</f>
        <v>23464017.380000003</v>
      </c>
      <c r="D44" s="140">
        <f>D21+D29+D38</f>
        <v>65472022.290000007</v>
      </c>
    </row>
    <row r="46" spans="1:5" x14ac:dyDescent="0.2">
      <c r="A46" s="24" t="s">
        <v>543</v>
      </c>
      <c r="B46" s="24"/>
      <c r="C46" s="24"/>
      <c r="D46" s="24"/>
      <c r="E46" s="118"/>
    </row>
    <row r="47" spans="1:5" x14ac:dyDescent="0.2">
      <c r="A47" s="25" t="s">
        <v>47</v>
      </c>
      <c r="B47" s="25" t="s">
        <v>44</v>
      </c>
      <c r="C47" s="80">
        <v>2025</v>
      </c>
      <c r="D47" s="80">
        <v>2024</v>
      </c>
      <c r="E47" s="119"/>
    </row>
    <row r="48" spans="1:5" x14ac:dyDescent="0.2">
      <c r="A48" s="33">
        <v>3210</v>
      </c>
      <c r="B48" s="34" t="s">
        <v>474</v>
      </c>
      <c r="C48" s="140">
        <v>26376010.25</v>
      </c>
      <c r="D48" s="140">
        <v>39215247.850000001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81" t="s">
        <v>463</v>
      </c>
      <c r="C49" s="140">
        <f>C54+C66+C94+C97+C50</f>
        <v>-2169226.9299999997</v>
      </c>
      <c r="D49" s="140">
        <f>D54+D66+D94+D97+D50</f>
        <v>24983543.34</v>
      </c>
    </row>
    <row r="50" spans="1:4" x14ac:dyDescent="0.2">
      <c r="A50" s="87">
        <v>5100</v>
      </c>
      <c r="B50" s="88" t="s">
        <v>234</v>
      </c>
      <c r="C50" s="143">
        <f>SUM(C53+C51)</f>
        <v>0</v>
      </c>
      <c r="D50" s="143">
        <f>SUM(D53+D51)</f>
        <v>0</v>
      </c>
    </row>
    <row r="51" spans="1:4" x14ac:dyDescent="0.2">
      <c r="A51" s="113">
        <v>5120</v>
      </c>
      <c r="B51" s="116" t="s">
        <v>101</v>
      </c>
      <c r="C51" s="144">
        <f>C52</f>
        <v>0</v>
      </c>
      <c r="D51" s="144">
        <f>D52</f>
        <v>0</v>
      </c>
    </row>
    <row r="52" spans="1:4" x14ac:dyDescent="0.2">
      <c r="A52" s="106">
        <v>5120</v>
      </c>
      <c r="B52" s="117" t="s">
        <v>101</v>
      </c>
      <c r="C52" s="139">
        <v>0</v>
      </c>
      <c r="D52" s="139">
        <v>0</v>
      </c>
    </row>
    <row r="53" spans="1:4" x14ac:dyDescent="0.2">
      <c r="A53" s="89">
        <v>5130</v>
      </c>
      <c r="B53" s="90" t="s">
        <v>493</v>
      </c>
      <c r="C53" s="145">
        <v>0</v>
      </c>
      <c r="D53" s="145">
        <v>0</v>
      </c>
    </row>
    <row r="54" spans="1:4" x14ac:dyDescent="0.2">
      <c r="A54" s="33">
        <v>5400</v>
      </c>
      <c r="B54" s="34" t="s">
        <v>299</v>
      </c>
      <c r="C54" s="140">
        <f>C55+C57+C59+C61+C63</f>
        <v>0</v>
      </c>
      <c r="D54" s="140">
        <f>D55+D57+D59+D61+D63</f>
        <v>0</v>
      </c>
    </row>
    <row r="55" spans="1:4" x14ac:dyDescent="0.2">
      <c r="A55" s="26">
        <v>5410</v>
      </c>
      <c r="B55" s="22" t="s">
        <v>464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301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465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304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466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307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467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467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468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311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312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313</v>
      </c>
      <c r="C66" s="140">
        <f>C67+C76+C79+C85</f>
        <v>0</v>
      </c>
      <c r="D66" s="140">
        <f>D67+D76+D79+D85</f>
        <v>8185270.459999999</v>
      </c>
    </row>
    <row r="67" spans="1:4" x14ac:dyDescent="0.2">
      <c r="A67" s="26">
        <v>5510</v>
      </c>
      <c r="B67" s="22" t="s">
        <v>314</v>
      </c>
      <c r="C67" s="27">
        <f>SUM(C68:C75)</f>
        <v>0</v>
      </c>
      <c r="D67" s="27">
        <f>SUM(D68:D75)</f>
        <v>8185270.459999999</v>
      </c>
    </row>
    <row r="68" spans="1:4" x14ac:dyDescent="0.2">
      <c r="A68" s="26">
        <v>5511</v>
      </c>
      <c r="B68" s="22" t="s">
        <v>315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316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317</v>
      </c>
      <c r="C70" s="27">
        <v>0</v>
      </c>
      <c r="D70" s="27">
        <v>3272465.98</v>
      </c>
    </row>
    <row r="71" spans="1:4" x14ac:dyDescent="0.2">
      <c r="A71" s="26">
        <v>5514</v>
      </c>
      <c r="B71" s="22" t="s">
        <v>318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319</v>
      </c>
      <c r="C72" s="27">
        <v>0</v>
      </c>
      <c r="D72" s="27">
        <v>4822465.22</v>
      </c>
    </row>
    <row r="73" spans="1:4" x14ac:dyDescent="0.2">
      <c r="A73" s="26">
        <v>5516</v>
      </c>
      <c r="B73" s="22" t="s">
        <v>320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321</v>
      </c>
      <c r="C74" s="27">
        <v>0</v>
      </c>
      <c r="D74" s="27">
        <v>90339.26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322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323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324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325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326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327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328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329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330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331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332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333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334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335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230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336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337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40">
        <f>C95</f>
        <v>0</v>
      </c>
      <c r="D94" s="140">
        <f>D95</f>
        <v>10495452.57</v>
      </c>
    </row>
    <row r="95" spans="1:4" x14ac:dyDescent="0.2">
      <c r="A95" s="26">
        <v>5610</v>
      </c>
      <c r="B95" s="22" t="s">
        <v>338</v>
      </c>
      <c r="C95" s="27">
        <f>C96</f>
        <v>0</v>
      </c>
      <c r="D95" s="27">
        <f>D96</f>
        <v>10495452.57</v>
      </c>
    </row>
    <row r="96" spans="1:4" x14ac:dyDescent="0.2">
      <c r="A96" s="26">
        <v>5611</v>
      </c>
      <c r="B96" s="22" t="s">
        <v>339</v>
      </c>
      <c r="C96" s="27">
        <v>0</v>
      </c>
      <c r="D96" s="27">
        <v>10495452.57</v>
      </c>
    </row>
    <row r="97" spans="1:4" x14ac:dyDescent="0.2">
      <c r="A97" s="33">
        <v>2110</v>
      </c>
      <c r="B97" s="84" t="s">
        <v>475</v>
      </c>
      <c r="C97" s="140">
        <f>SUM(C98:C102)</f>
        <v>-2169226.9299999997</v>
      </c>
      <c r="D97" s="140">
        <f>SUM(D98:D102)</f>
        <v>6302820.3099999996</v>
      </c>
    </row>
    <row r="98" spans="1:4" x14ac:dyDescent="0.2">
      <c r="A98" s="26">
        <v>2111</v>
      </c>
      <c r="B98" s="22" t="s">
        <v>476</v>
      </c>
      <c r="C98" s="27">
        <v>-3306594.43</v>
      </c>
      <c r="D98" s="27">
        <v>-399577.44</v>
      </c>
    </row>
    <row r="99" spans="1:4" x14ac:dyDescent="0.2">
      <c r="A99" s="26">
        <v>2112</v>
      </c>
      <c r="B99" s="22" t="s">
        <v>477</v>
      </c>
      <c r="C99" s="27">
        <v>446647.51</v>
      </c>
      <c r="D99" s="27">
        <v>12069.12</v>
      </c>
    </row>
    <row r="100" spans="1:4" x14ac:dyDescent="0.2">
      <c r="A100" s="26">
        <v>2112</v>
      </c>
      <c r="B100" s="22" t="s">
        <v>478</v>
      </c>
      <c r="C100" s="27">
        <v>690719.99</v>
      </c>
      <c r="D100" s="27">
        <v>6690328.6299999999</v>
      </c>
    </row>
    <row r="101" spans="1:4" x14ac:dyDescent="0.2">
      <c r="A101" s="26">
        <v>2115</v>
      </c>
      <c r="B101" s="22" t="s">
        <v>479</v>
      </c>
      <c r="C101" s="27">
        <v>0</v>
      </c>
      <c r="D101" s="27">
        <v>0</v>
      </c>
    </row>
    <row r="102" spans="1:4" x14ac:dyDescent="0.2">
      <c r="A102" s="26">
        <v>2114</v>
      </c>
      <c r="B102" s="22" t="s">
        <v>480</v>
      </c>
      <c r="C102" s="27">
        <v>0</v>
      </c>
      <c r="D102" s="27">
        <v>0</v>
      </c>
    </row>
    <row r="103" spans="1:4" x14ac:dyDescent="0.2">
      <c r="A103" s="26"/>
      <c r="B103" s="81" t="s">
        <v>481</v>
      </c>
      <c r="C103" s="140">
        <f>+C104</f>
        <v>0</v>
      </c>
      <c r="D103" s="140">
        <f>+D104</f>
        <v>0</v>
      </c>
    </row>
    <row r="104" spans="1:4" x14ac:dyDescent="0.2">
      <c r="A104" s="87">
        <v>3100</v>
      </c>
      <c r="B104" s="91" t="s">
        <v>494</v>
      </c>
      <c r="C104" s="146">
        <f>SUM(C105:C108)</f>
        <v>0</v>
      </c>
      <c r="D104" s="146">
        <f>SUM(D105:D108)</f>
        <v>0</v>
      </c>
    </row>
    <row r="105" spans="1:4" x14ac:dyDescent="0.2">
      <c r="A105" s="89"/>
      <c r="B105" s="92" t="s">
        <v>495</v>
      </c>
      <c r="C105" s="147">
        <v>0</v>
      </c>
      <c r="D105" s="147">
        <v>0</v>
      </c>
    </row>
    <row r="106" spans="1:4" x14ac:dyDescent="0.2">
      <c r="A106" s="89"/>
      <c r="B106" s="92" t="s">
        <v>496</v>
      </c>
      <c r="C106" s="147">
        <v>0</v>
      </c>
      <c r="D106" s="147">
        <v>0</v>
      </c>
    </row>
    <row r="107" spans="1:4" x14ac:dyDescent="0.2">
      <c r="A107" s="89"/>
      <c r="B107" s="92" t="s">
        <v>497</v>
      </c>
      <c r="C107" s="147">
        <v>0</v>
      </c>
      <c r="D107" s="147">
        <v>0</v>
      </c>
    </row>
    <row r="108" spans="1:4" x14ac:dyDescent="0.2">
      <c r="A108" s="89"/>
      <c r="B108" s="92" t="s">
        <v>498</v>
      </c>
      <c r="C108" s="147">
        <v>0</v>
      </c>
      <c r="D108" s="147">
        <v>0</v>
      </c>
    </row>
    <row r="109" spans="1:4" x14ac:dyDescent="0.2">
      <c r="A109" s="89"/>
      <c r="B109" s="93" t="s">
        <v>499</v>
      </c>
      <c r="C109" s="143">
        <f>+C110</f>
        <v>0</v>
      </c>
      <c r="D109" s="143">
        <f>+D110</f>
        <v>0</v>
      </c>
    </row>
    <row r="110" spans="1:4" x14ac:dyDescent="0.2">
      <c r="A110" s="87">
        <v>1270</v>
      </c>
      <c r="B110" s="88" t="s">
        <v>129</v>
      </c>
      <c r="C110" s="146">
        <f>+C111</f>
        <v>0</v>
      </c>
      <c r="D110" s="146">
        <f>+D111</f>
        <v>0</v>
      </c>
    </row>
    <row r="111" spans="1:4" x14ac:dyDescent="0.2">
      <c r="A111" s="89">
        <v>1273</v>
      </c>
      <c r="B111" s="90" t="s">
        <v>500</v>
      </c>
      <c r="C111" s="147">
        <v>0</v>
      </c>
      <c r="D111" s="147">
        <v>0</v>
      </c>
    </row>
    <row r="112" spans="1:4" x14ac:dyDescent="0.2">
      <c r="A112" s="89"/>
      <c r="B112" s="93" t="s">
        <v>501</v>
      </c>
      <c r="C112" s="143">
        <f>+C113+C135</f>
        <v>787369.76</v>
      </c>
      <c r="D112" s="143">
        <f>+D113+D135</f>
        <v>376117.05</v>
      </c>
    </row>
    <row r="113" spans="1:4" x14ac:dyDescent="0.2">
      <c r="A113" s="87">
        <v>4300</v>
      </c>
      <c r="B113" s="91" t="s">
        <v>547</v>
      </c>
      <c r="C113" s="146">
        <f>C127+C114+C117+C123+C125</f>
        <v>0</v>
      </c>
      <c r="D113" s="148">
        <f>D127+D114+D117+D123+D125</f>
        <v>0</v>
      </c>
    </row>
    <row r="114" spans="1:4" x14ac:dyDescent="0.2">
      <c r="A114" s="87">
        <v>4310</v>
      </c>
      <c r="B114" s="91" t="s">
        <v>217</v>
      </c>
      <c r="C114" s="146">
        <f>SUM(C115:C116)</f>
        <v>0</v>
      </c>
      <c r="D114" s="146">
        <f>SUM(D115:D116)</f>
        <v>0</v>
      </c>
    </row>
    <row r="115" spans="1:4" x14ac:dyDescent="0.2">
      <c r="A115" s="89">
        <v>4311</v>
      </c>
      <c r="B115" s="92" t="s">
        <v>384</v>
      </c>
      <c r="C115" s="147">
        <v>0</v>
      </c>
      <c r="D115" s="149">
        <v>0</v>
      </c>
    </row>
    <row r="116" spans="1:4" x14ac:dyDescent="0.2">
      <c r="A116" s="89">
        <v>4319</v>
      </c>
      <c r="B116" s="92" t="s">
        <v>218</v>
      </c>
      <c r="C116" s="147">
        <v>0</v>
      </c>
      <c r="D116" s="149">
        <v>0</v>
      </c>
    </row>
    <row r="117" spans="1:4" x14ac:dyDescent="0.2">
      <c r="A117" s="87">
        <v>4320</v>
      </c>
      <c r="B117" s="91" t="s">
        <v>219</v>
      </c>
      <c r="C117" s="146">
        <f>SUM(C118:C122)</f>
        <v>0</v>
      </c>
      <c r="D117" s="146">
        <f>SUM(D118:D122)</f>
        <v>0</v>
      </c>
    </row>
    <row r="118" spans="1:4" x14ac:dyDescent="0.2">
      <c r="A118" s="89">
        <v>4321</v>
      </c>
      <c r="B118" s="92" t="s">
        <v>220</v>
      </c>
      <c r="C118" s="147">
        <v>0</v>
      </c>
      <c r="D118" s="149">
        <v>0</v>
      </c>
    </row>
    <row r="119" spans="1:4" x14ac:dyDescent="0.2">
      <c r="A119" s="89">
        <v>4322</v>
      </c>
      <c r="B119" s="92" t="s">
        <v>221</v>
      </c>
      <c r="C119" s="147">
        <v>0</v>
      </c>
      <c r="D119" s="149">
        <v>0</v>
      </c>
    </row>
    <row r="120" spans="1:4" x14ac:dyDescent="0.2">
      <c r="A120" s="89">
        <v>4323</v>
      </c>
      <c r="B120" s="92" t="s">
        <v>222</v>
      </c>
      <c r="C120" s="147">
        <v>0</v>
      </c>
      <c r="D120" s="149">
        <v>0</v>
      </c>
    </row>
    <row r="121" spans="1:4" x14ac:dyDescent="0.2">
      <c r="A121" s="89">
        <v>4324</v>
      </c>
      <c r="B121" s="92" t="s">
        <v>223</v>
      </c>
      <c r="C121" s="147">
        <v>0</v>
      </c>
      <c r="D121" s="149">
        <v>0</v>
      </c>
    </row>
    <row r="122" spans="1:4" x14ac:dyDescent="0.2">
      <c r="A122" s="89">
        <v>4325</v>
      </c>
      <c r="B122" s="92" t="s">
        <v>224</v>
      </c>
      <c r="C122" s="147">
        <v>0</v>
      </c>
      <c r="D122" s="149">
        <v>0</v>
      </c>
    </row>
    <row r="123" spans="1:4" x14ac:dyDescent="0.2">
      <c r="A123" s="87">
        <v>4330</v>
      </c>
      <c r="B123" s="91" t="s">
        <v>225</v>
      </c>
      <c r="C123" s="146">
        <f>C124</f>
        <v>0</v>
      </c>
      <c r="D123" s="146">
        <f>D124</f>
        <v>0</v>
      </c>
    </row>
    <row r="124" spans="1:4" x14ac:dyDescent="0.2">
      <c r="A124" s="89">
        <v>4331</v>
      </c>
      <c r="B124" s="92" t="s">
        <v>225</v>
      </c>
      <c r="C124" s="147">
        <v>0</v>
      </c>
      <c r="D124" s="149">
        <v>0</v>
      </c>
    </row>
    <row r="125" spans="1:4" x14ac:dyDescent="0.2">
      <c r="A125" s="87">
        <v>4340</v>
      </c>
      <c r="B125" s="91" t="s">
        <v>226</v>
      </c>
      <c r="C125" s="146">
        <f>C126</f>
        <v>0</v>
      </c>
      <c r="D125" s="146">
        <f>D126</f>
        <v>0</v>
      </c>
    </row>
    <row r="126" spans="1:4" x14ac:dyDescent="0.2">
      <c r="A126" s="89">
        <v>4341</v>
      </c>
      <c r="B126" s="92" t="s">
        <v>226</v>
      </c>
      <c r="C126" s="147">
        <v>0</v>
      </c>
      <c r="D126" s="149">
        <v>0</v>
      </c>
    </row>
    <row r="127" spans="1:4" x14ac:dyDescent="0.2">
      <c r="A127" s="113">
        <v>4390</v>
      </c>
      <c r="B127" s="114" t="s">
        <v>227</v>
      </c>
      <c r="C127" s="150">
        <f>SUM(C128:C134)</f>
        <v>0</v>
      </c>
      <c r="D127" s="150">
        <f>SUM(D128:D134)</f>
        <v>0</v>
      </c>
    </row>
    <row r="128" spans="1:4" x14ac:dyDescent="0.2">
      <c r="A128" s="78">
        <v>4392</v>
      </c>
      <c r="B128" s="112" t="s">
        <v>228</v>
      </c>
      <c r="C128" s="151">
        <v>0</v>
      </c>
      <c r="D128" s="151">
        <v>0</v>
      </c>
    </row>
    <row r="129" spans="1:4" x14ac:dyDescent="0.2">
      <c r="A129" s="78">
        <v>4393</v>
      </c>
      <c r="B129" s="112" t="s">
        <v>385</v>
      </c>
      <c r="C129" s="151">
        <v>0</v>
      </c>
      <c r="D129" s="151">
        <v>0</v>
      </c>
    </row>
    <row r="130" spans="1:4" x14ac:dyDescent="0.2">
      <c r="A130" s="78">
        <v>4394</v>
      </c>
      <c r="B130" s="112" t="s">
        <v>229</v>
      </c>
      <c r="C130" s="151">
        <v>0</v>
      </c>
      <c r="D130" s="151">
        <v>0</v>
      </c>
    </row>
    <row r="131" spans="1:4" x14ac:dyDescent="0.2">
      <c r="A131" s="78">
        <v>4395</v>
      </c>
      <c r="B131" s="112" t="s">
        <v>230</v>
      </c>
      <c r="C131" s="151">
        <v>0</v>
      </c>
      <c r="D131" s="151">
        <v>0</v>
      </c>
    </row>
    <row r="132" spans="1:4" x14ac:dyDescent="0.2">
      <c r="A132" s="78">
        <v>4396</v>
      </c>
      <c r="B132" s="112" t="s">
        <v>231</v>
      </c>
      <c r="C132" s="151">
        <v>0</v>
      </c>
      <c r="D132" s="151">
        <v>0</v>
      </c>
    </row>
    <row r="133" spans="1:4" x14ac:dyDescent="0.2">
      <c r="A133" s="78">
        <v>4397</v>
      </c>
      <c r="B133" s="112" t="s">
        <v>386</v>
      </c>
      <c r="C133" s="151">
        <v>0</v>
      </c>
      <c r="D133" s="151">
        <v>0</v>
      </c>
    </row>
    <row r="134" spans="1:4" x14ac:dyDescent="0.2">
      <c r="A134" s="89">
        <v>4399</v>
      </c>
      <c r="B134" s="92" t="s">
        <v>227</v>
      </c>
      <c r="C134" s="147">
        <v>0</v>
      </c>
      <c r="D134" s="147">
        <v>0</v>
      </c>
    </row>
    <row r="135" spans="1:4" x14ac:dyDescent="0.2">
      <c r="A135" s="33">
        <v>1120</v>
      </c>
      <c r="B135" s="84" t="s">
        <v>482</v>
      </c>
      <c r="C135" s="140">
        <f>SUM(C136:C144)</f>
        <v>787369.76</v>
      </c>
      <c r="D135" s="140">
        <f>SUM(D136:D144)</f>
        <v>376117.05</v>
      </c>
    </row>
    <row r="136" spans="1:4" x14ac:dyDescent="0.2">
      <c r="A136" s="26">
        <v>1124</v>
      </c>
      <c r="B136" s="85" t="s">
        <v>483</v>
      </c>
      <c r="C136" s="152">
        <v>0</v>
      </c>
      <c r="D136" s="27">
        <v>0</v>
      </c>
    </row>
    <row r="137" spans="1:4" x14ac:dyDescent="0.2">
      <c r="A137" s="26">
        <v>1124</v>
      </c>
      <c r="B137" s="85" t="s">
        <v>484</v>
      </c>
      <c r="C137" s="152">
        <v>0</v>
      </c>
      <c r="D137" s="27">
        <v>0</v>
      </c>
    </row>
    <row r="138" spans="1:4" x14ac:dyDescent="0.2">
      <c r="A138" s="26">
        <v>1124</v>
      </c>
      <c r="B138" s="85" t="s">
        <v>485</v>
      </c>
      <c r="C138" s="152">
        <v>0</v>
      </c>
      <c r="D138" s="27">
        <v>0</v>
      </c>
    </row>
    <row r="139" spans="1:4" x14ac:dyDescent="0.2">
      <c r="A139" s="26">
        <v>1124</v>
      </c>
      <c r="B139" s="85" t="s">
        <v>486</v>
      </c>
      <c r="C139" s="152">
        <v>0</v>
      </c>
      <c r="D139" s="27">
        <v>0</v>
      </c>
    </row>
    <row r="140" spans="1:4" x14ac:dyDescent="0.2">
      <c r="A140" s="26">
        <v>1124</v>
      </c>
      <c r="B140" s="85" t="s">
        <v>487</v>
      </c>
      <c r="C140" s="27">
        <v>0</v>
      </c>
      <c r="D140" s="27">
        <v>0</v>
      </c>
    </row>
    <row r="141" spans="1:4" x14ac:dyDescent="0.2">
      <c r="A141" s="26">
        <v>1124</v>
      </c>
      <c r="B141" s="85" t="s">
        <v>488</v>
      </c>
      <c r="C141" s="27">
        <v>0</v>
      </c>
      <c r="D141" s="27">
        <v>0</v>
      </c>
    </row>
    <row r="142" spans="1:4" x14ac:dyDescent="0.2">
      <c r="A142" s="26">
        <v>1122</v>
      </c>
      <c r="B142" s="85" t="s">
        <v>489</v>
      </c>
      <c r="C142" s="27">
        <v>787369.76</v>
      </c>
      <c r="D142" s="27">
        <v>376117.05</v>
      </c>
    </row>
    <row r="143" spans="1:4" x14ac:dyDescent="0.2">
      <c r="A143" s="26">
        <v>1122</v>
      </c>
      <c r="B143" s="85" t="s">
        <v>490</v>
      </c>
      <c r="C143" s="152">
        <v>0</v>
      </c>
      <c r="D143" s="27">
        <v>0</v>
      </c>
    </row>
    <row r="144" spans="1:4" x14ac:dyDescent="0.2">
      <c r="A144" s="26">
        <v>1122</v>
      </c>
      <c r="B144" s="85" t="s">
        <v>491</v>
      </c>
      <c r="C144" s="27">
        <v>0</v>
      </c>
      <c r="D144" s="27">
        <v>0</v>
      </c>
    </row>
    <row r="145" spans="1:4" x14ac:dyDescent="0.2">
      <c r="A145" s="26"/>
      <c r="B145" s="86" t="s">
        <v>492</v>
      </c>
      <c r="C145" s="140">
        <f>C48+C49+C103-C109-C112</f>
        <v>23419413.559999999</v>
      </c>
      <c r="D145" s="140">
        <f>D48+D49+D103-D109-D112</f>
        <v>63822674.140000001</v>
      </c>
    </row>
    <row r="147" spans="1:4" x14ac:dyDescent="0.2">
      <c r="B147" s="22" t="s">
        <v>471</v>
      </c>
    </row>
    <row r="153" spans="1:4" ht="15" x14ac:dyDescent="0.25">
      <c r="A153" s="133" t="s">
        <v>554</v>
      </c>
      <c r="B153"/>
      <c r="C153"/>
      <c r="D153" s="14"/>
    </row>
    <row r="154" spans="1:4" ht="15" x14ac:dyDescent="0.25">
      <c r="A154" s="134" t="s">
        <v>555</v>
      </c>
      <c r="B154" s="135"/>
      <c r="C154"/>
      <c r="D154" s="14"/>
    </row>
    <row r="155" spans="1:4" ht="15" x14ac:dyDescent="0.25">
      <c r="A155" s="134" t="s">
        <v>556</v>
      </c>
      <c r="B155" s="136"/>
      <c r="C155"/>
      <c r="D155" s="14"/>
    </row>
    <row r="156" spans="1:4" ht="15" x14ac:dyDescent="0.25">
      <c r="A156" s="133" t="s">
        <v>557</v>
      </c>
      <c r="B156"/>
      <c r="C156"/>
      <c r="D156" s="14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rintOptions horizontalCentered="1"/>
  <pageMargins left="0.51181102362204722" right="0.51181102362204722" top="0.55118110236220474" bottom="0.55118110236220474" header="0.31496062992125984" footer="0.31496062992125984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3"/>
  <sheetViews>
    <sheetView showGridLines="0" workbookViewId="0">
      <selection sqref="A1:G35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68" t="s">
        <v>552</v>
      </c>
      <c r="B1" s="169"/>
      <c r="C1" s="170"/>
    </row>
    <row r="2" spans="1:3" s="29" customFormat="1" ht="18" customHeight="1" x14ac:dyDescent="0.25">
      <c r="A2" s="171" t="s">
        <v>460</v>
      </c>
      <c r="B2" s="172"/>
      <c r="C2" s="173"/>
    </row>
    <row r="3" spans="1:3" s="29" customFormat="1" ht="18" customHeight="1" x14ac:dyDescent="0.25">
      <c r="A3" s="171" t="s">
        <v>553</v>
      </c>
      <c r="B3" s="172"/>
      <c r="C3" s="173"/>
    </row>
    <row r="4" spans="1:3" s="31" customFormat="1" ht="18" customHeight="1" x14ac:dyDescent="0.2">
      <c r="A4" s="174" t="s">
        <v>461</v>
      </c>
      <c r="B4" s="175"/>
      <c r="C4" s="176"/>
    </row>
    <row r="5" spans="1:3" s="31" customFormat="1" ht="18" customHeight="1" x14ac:dyDescent="0.2">
      <c r="A5" s="177" t="s">
        <v>362</v>
      </c>
      <c r="B5" s="178"/>
      <c r="C5" s="115">
        <v>2025</v>
      </c>
    </row>
    <row r="6" spans="1:3" x14ac:dyDescent="0.2">
      <c r="A6" s="45" t="s">
        <v>389</v>
      </c>
      <c r="B6" s="45"/>
      <c r="C6" s="132">
        <v>70823963.909999996</v>
      </c>
    </row>
    <row r="7" spans="1:3" x14ac:dyDescent="0.2">
      <c r="A7" s="46"/>
      <c r="B7" s="47"/>
      <c r="C7" s="64"/>
    </row>
    <row r="8" spans="1:3" x14ac:dyDescent="0.2">
      <c r="A8" s="54" t="s">
        <v>390</v>
      </c>
      <c r="B8" s="54"/>
      <c r="C8" s="128">
        <f>SUM(C9:C14)</f>
        <v>0</v>
      </c>
    </row>
    <row r="9" spans="1:3" x14ac:dyDescent="0.2">
      <c r="A9" s="61" t="s">
        <v>391</v>
      </c>
      <c r="B9" s="60" t="s">
        <v>217</v>
      </c>
      <c r="C9" s="153">
        <v>0</v>
      </c>
    </row>
    <row r="10" spans="1:3" x14ac:dyDescent="0.2">
      <c r="A10" s="48" t="s">
        <v>392</v>
      </c>
      <c r="B10" s="49" t="s">
        <v>401</v>
      </c>
      <c r="C10" s="153">
        <v>0</v>
      </c>
    </row>
    <row r="11" spans="1:3" x14ac:dyDescent="0.2">
      <c r="A11" s="48" t="s">
        <v>393</v>
      </c>
      <c r="B11" s="49" t="s">
        <v>225</v>
      </c>
      <c r="C11" s="153">
        <v>0</v>
      </c>
    </row>
    <row r="12" spans="1:3" x14ac:dyDescent="0.2">
      <c r="A12" s="48" t="s">
        <v>394</v>
      </c>
      <c r="B12" s="49" t="s">
        <v>226</v>
      </c>
      <c r="C12" s="153">
        <v>0</v>
      </c>
    </row>
    <row r="13" spans="1:3" x14ac:dyDescent="0.2">
      <c r="A13" s="48" t="s">
        <v>395</v>
      </c>
      <c r="B13" s="49" t="s">
        <v>227</v>
      </c>
      <c r="C13" s="153">
        <v>0</v>
      </c>
    </row>
    <row r="14" spans="1:3" x14ac:dyDescent="0.2">
      <c r="A14" s="50" t="s">
        <v>396</v>
      </c>
      <c r="B14" s="51" t="s">
        <v>397</v>
      </c>
      <c r="C14" s="153">
        <v>0</v>
      </c>
    </row>
    <row r="15" spans="1:3" x14ac:dyDescent="0.2">
      <c r="A15" s="46"/>
      <c r="B15" s="52"/>
      <c r="C15" s="53"/>
    </row>
    <row r="16" spans="1:3" x14ac:dyDescent="0.2">
      <c r="A16" s="54" t="s">
        <v>549</v>
      </c>
      <c r="B16" s="47"/>
      <c r="C16" s="128">
        <f>SUM(C17:C19)</f>
        <v>0</v>
      </c>
    </row>
    <row r="17" spans="1:3" x14ac:dyDescent="0.2">
      <c r="A17" s="55">
        <v>3.1</v>
      </c>
      <c r="B17" s="49" t="s">
        <v>400</v>
      </c>
      <c r="C17" s="153">
        <v>0</v>
      </c>
    </row>
    <row r="18" spans="1:3" x14ac:dyDescent="0.2">
      <c r="A18" s="56">
        <v>3.2</v>
      </c>
      <c r="B18" s="49" t="s">
        <v>398</v>
      </c>
      <c r="C18" s="153">
        <v>0</v>
      </c>
    </row>
    <row r="19" spans="1:3" x14ac:dyDescent="0.2">
      <c r="A19" s="56">
        <v>3.3</v>
      </c>
      <c r="B19" s="51" t="s">
        <v>399</v>
      </c>
      <c r="C19" s="154">
        <v>0</v>
      </c>
    </row>
    <row r="20" spans="1:3" x14ac:dyDescent="0.2">
      <c r="A20" s="46"/>
      <c r="B20" s="57"/>
      <c r="C20" s="58"/>
    </row>
    <row r="21" spans="1:3" x14ac:dyDescent="0.2">
      <c r="A21" s="59" t="s">
        <v>502</v>
      </c>
      <c r="B21" s="59"/>
      <c r="C21" s="132">
        <f>C6+C8-C16</f>
        <v>70823963.909999996</v>
      </c>
    </row>
    <row r="23" spans="1:3" x14ac:dyDescent="0.2">
      <c r="B23" s="30" t="s">
        <v>471</v>
      </c>
    </row>
    <row r="30" spans="1:3" ht="15" x14ac:dyDescent="0.25">
      <c r="A30" s="133" t="s">
        <v>554</v>
      </c>
      <c r="B30"/>
      <c r="C30"/>
    </row>
    <row r="31" spans="1:3" ht="15" x14ac:dyDescent="0.25">
      <c r="A31" s="134" t="s">
        <v>555</v>
      </c>
      <c r="B31" s="135"/>
      <c r="C31"/>
    </row>
    <row r="32" spans="1:3" ht="15" x14ac:dyDescent="0.25">
      <c r="A32" s="134" t="s">
        <v>556</v>
      </c>
      <c r="B32" s="136"/>
      <c r="C32"/>
    </row>
    <row r="33" spans="1:3" ht="15" x14ac:dyDescent="0.25">
      <c r="A33" s="133" t="s">
        <v>557</v>
      </c>
      <c r="B33"/>
      <c r="C33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1"/>
  <sheetViews>
    <sheetView showGridLines="0" tabSelected="1" topLeftCell="A8" workbookViewId="0">
      <selection activeCell="M31" sqref="M31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79" t="s">
        <v>552</v>
      </c>
      <c r="B1" s="180"/>
      <c r="C1" s="181"/>
    </row>
    <row r="2" spans="1:3" s="32" customFormat="1" ht="18.95" customHeight="1" x14ac:dyDescent="0.25">
      <c r="A2" s="182" t="s">
        <v>462</v>
      </c>
      <c r="B2" s="183"/>
      <c r="C2" s="184"/>
    </row>
    <row r="3" spans="1:3" s="32" customFormat="1" ht="18.95" customHeight="1" x14ac:dyDescent="0.25">
      <c r="A3" s="182" t="s">
        <v>553</v>
      </c>
      <c r="B3" s="183"/>
      <c r="C3" s="184"/>
    </row>
    <row r="4" spans="1:3" x14ac:dyDescent="0.2">
      <c r="A4" s="174" t="s">
        <v>461</v>
      </c>
      <c r="B4" s="175"/>
      <c r="C4" s="176"/>
    </row>
    <row r="5" spans="1:3" ht="22.35" customHeight="1" x14ac:dyDescent="0.2">
      <c r="A5" s="185" t="s">
        <v>362</v>
      </c>
      <c r="B5" s="186"/>
      <c r="C5" s="115">
        <v>2025</v>
      </c>
    </row>
    <row r="6" spans="1:3" x14ac:dyDescent="0.2">
      <c r="A6" s="69" t="s">
        <v>402</v>
      </c>
      <c r="B6" s="45"/>
      <c r="C6" s="127">
        <v>68370217.079999998</v>
      </c>
    </row>
    <row r="7" spans="1:3" x14ac:dyDescent="0.2">
      <c r="A7" s="63"/>
      <c r="B7" s="47"/>
      <c r="C7" s="64"/>
    </row>
    <row r="8" spans="1:3" x14ac:dyDescent="0.2">
      <c r="A8" s="54" t="s">
        <v>403</v>
      </c>
      <c r="B8" s="65"/>
      <c r="C8" s="128">
        <f>SUM(C9:C29)</f>
        <v>26422713.460000001</v>
      </c>
    </row>
    <row r="9" spans="1:3" x14ac:dyDescent="0.2">
      <c r="A9" s="79">
        <v>2.1</v>
      </c>
      <c r="B9" s="70" t="s">
        <v>245</v>
      </c>
      <c r="C9" s="129">
        <v>0</v>
      </c>
    </row>
    <row r="10" spans="1:3" x14ac:dyDescent="0.2">
      <c r="A10" s="79">
        <v>2.2000000000000002</v>
      </c>
      <c r="B10" s="70" t="s">
        <v>242</v>
      </c>
      <c r="C10" s="129">
        <v>2241940.38</v>
      </c>
    </row>
    <row r="11" spans="1:3" x14ac:dyDescent="0.2">
      <c r="A11" s="75">
        <v>2.2999999999999998</v>
      </c>
      <c r="B11" s="62" t="s">
        <v>114</v>
      </c>
      <c r="C11" s="129">
        <v>161458.65</v>
      </c>
    </row>
    <row r="12" spans="1:3" x14ac:dyDescent="0.2">
      <c r="A12" s="75">
        <v>2.4</v>
      </c>
      <c r="B12" s="62" t="s">
        <v>115</v>
      </c>
      <c r="C12" s="129">
        <v>0</v>
      </c>
    </row>
    <row r="13" spans="1:3" x14ac:dyDescent="0.2">
      <c r="A13" s="75">
        <v>2.5</v>
      </c>
      <c r="B13" s="62" t="s">
        <v>116</v>
      </c>
      <c r="C13" s="129">
        <v>23430</v>
      </c>
    </row>
    <row r="14" spans="1:3" x14ac:dyDescent="0.2">
      <c r="A14" s="75">
        <v>2.6</v>
      </c>
      <c r="B14" s="62" t="s">
        <v>117</v>
      </c>
      <c r="C14" s="129">
        <v>0</v>
      </c>
    </row>
    <row r="15" spans="1:3" x14ac:dyDescent="0.2">
      <c r="A15" s="75">
        <v>2.7</v>
      </c>
      <c r="B15" s="62" t="s">
        <v>118</v>
      </c>
      <c r="C15" s="129">
        <v>0</v>
      </c>
    </row>
    <row r="16" spans="1:3" x14ac:dyDescent="0.2">
      <c r="A16" s="75">
        <v>2.8</v>
      </c>
      <c r="B16" s="62" t="s">
        <v>119</v>
      </c>
      <c r="C16" s="129">
        <v>1142431.44</v>
      </c>
    </row>
    <row r="17" spans="1:3" x14ac:dyDescent="0.2">
      <c r="A17" s="75">
        <v>2.9</v>
      </c>
      <c r="B17" s="62" t="s">
        <v>121</v>
      </c>
      <c r="C17" s="129">
        <v>0</v>
      </c>
    </row>
    <row r="18" spans="1:3" x14ac:dyDescent="0.2">
      <c r="A18" s="75" t="s">
        <v>404</v>
      </c>
      <c r="B18" s="62" t="s">
        <v>405</v>
      </c>
      <c r="C18" s="129">
        <v>0</v>
      </c>
    </row>
    <row r="19" spans="1:3" x14ac:dyDescent="0.2">
      <c r="A19" s="75" t="s">
        <v>430</v>
      </c>
      <c r="B19" s="62" t="s">
        <v>123</v>
      </c>
      <c r="C19" s="129">
        <v>103338</v>
      </c>
    </row>
    <row r="20" spans="1:3" x14ac:dyDescent="0.2">
      <c r="A20" s="75" t="s">
        <v>431</v>
      </c>
      <c r="B20" s="62" t="s">
        <v>406</v>
      </c>
      <c r="C20" s="129">
        <v>20898412.18</v>
      </c>
    </row>
    <row r="21" spans="1:3" x14ac:dyDescent="0.2">
      <c r="A21" s="75" t="s">
        <v>432</v>
      </c>
      <c r="B21" s="62" t="s">
        <v>407</v>
      </c>
      <c r="C21" s="129">
        <v>1264006.28</v>
      </c>
    </row>
    <row r="22" spans="1:3" x14ac:dyDescent="0.2">
      <c r="A22" s="75" t="s">
        <v>433</v>
      </c>
      <c r="B22" s="62" t="s">
        <v>408</v>
      </c>
      <c r="C22" s="129">
        <v>0</v>
      </c>
    </row>
    <row r="23" spans="1:3" x14ac:dyDescent="0.2">
      <c r="A23" s="75" t="s">
        <v>409</v>
      </c>
      <c r="B23" s="62" t="s">
        <v>410</v>
      </c>
      <c r="C23" s="129">
        <v>0</v>
      </c>
    </row>
    <row r="24" spans="1:3" x14ac:dyDescent="0.2">
      <c r="A24" s="75" t="s">
        <v>411</v>
      </c>
      <c r="B24" s="62" t="s">
        <v>412</v>
      </c>
      <c r="C24" s="129">
        <v>0</v>
      </c>
    </row>
    <row r="25" spans="1:3" x14ac:dyDescent="0.2">
      <c r="A25" s="75" t="s">
        <v>413</v>
      </c>
      <c r="B25" s="62" t="s">
        <v>414</v>
      </c>
      <c r="C25" s="129">
        <v>0</v>
      </c>
    </row>
    <row r="26" spans="1:3" x14ac:dyDescent="0.2">
      <c r="A26" s="75" t="s">
        <v>415</v>
      </c>
      <c r="B26" s="62" t="s">
        <v>416</v>
      </c>
      <c r="C26" s="129">
        <v>0</v>
      </c>
    </row>
    <row r="27" spans="1:3" x14ac:dyDescent="0.2">
      <c r="A27" s="75" t="s">
        <v>417</v>
      </c>
      <c r="B27" s="62" t="s">
        <v>418</v>
      </c>
      <c r="C27" s="129">
        <v>0</v>
      </c>
    </row>
    <row r="28" spans="1:3" x14ac:dyDescent="0.2">
      <c r="A28" s="75" t="s">
        <v>419</v>
      </c>
      <c r="B28" s="62" t="s">
        <v>420</v>
      </c>
      <c r="C28" s="129">
        <v>0</v>
      </c>
    </row>
    <row r="29" spans="1:3" x14ac:dyDescent="0.2">
      <c r="A29" s="75" t="s">
        <v>421</v>
      </c>
      <c r="B29" s="70" t="s">
        <v>422</v>
      </c>
      <c r="C29" s="129">
        <v>587696.53</v>
      </c>
    </row>
    <row r="30" spans="1:3" x14ac:dyDescent="0.2">
      <c r="A30" s="76"/>
      <c r="B30" s="71"/>
      <c r="C30" s="72"/>
    </row>
    <row r="31" spans="1:3" x14ac:dyDescent="0.2">
      <c r="A31" s="73" t="s">
        <v>423</v>
      </c>
      <c r="B31" s="74"/>
      <c r="C31" s="130">
        <f>SUM(C32:C38)</f>
        <v>2500450.04</v>
      </c>
    </row>
    <row r="32" spans="1:3" x14ac:dyDescent="0.2">
      <c r="A32" s="75" t="s">
        <v>424</v>
      </c>
      <c r="B32" s="62" t="s">
        <v>314</v>
      </c>
      <c r="C32" s="129">
        <v>0</v>
      </c>
    </row>
    <row r="33" spans="1:5" x14ac:dyDescent="0.2">
      <c r="A33" s="75" t="s">
        <v>425</v>
      </c>
      <c r="B33" s="62" t="s">
        <v>40</v>
      </c>
      <c r="C33" s="129">
        <v>0</v>
      </c>
    </row>
    <row r="34" spans="1:5" x14ac:dyDescent="0.2">
      <c r="A34" s="75" t="s">
        <v>426</v>
      </c>
      <c r="B34" s="62" t="s">
        <v>324</v>
      </c>
      <c r="C34" s="129">
        <v>0</v>
      </c>
    </row>
    <row r="35" spans="1:5" x14ac:dyDescent="0.2">
      <c r="A35" s="75" t="s">
        <v>427</v>
      </c>
      <c r="B35" s="62" t="s">
        <v>330</v>
      </c>
      <c r="C35" s="129">
        <v>0</v>
      </c>
    </row>
    <row r="36" spans="1:5" x14ac:dyDescent="0.2">
      <c r="A36" s="75" t="s">
        <v>428</v>
      </c>
      <c r="B36" s="62" t="s">
        <v>338</v>
      </c>
      <c r="C36" s="129">
        <v>0</v>
      </c>
    </row>
    <row r="37" spans="1:5" x14ac:dyDescent="0.2">
      <c r="A37" s="75" t="s">
        <v>504</v>
      </c>
      <c r="B37" s="62" t="s">
        <v>550</v>
      </c>
      <c r="C37" s="129">
        <v>0</v>
      </c>
    </row>
    <row r="38" spans="1:5" x14ac:dyDescent="0.2">
      <c r="A38" s="75" t="s">
        <v>505</v>
      </c>
      <c r="B38" s="70" t="s">
        <v>429</v>
      </c>
      <c r="C38" s="131">
        <v>2500450.04</v>
      </c>
    </row>
    <row r="39" spans="1:5" x14ac:dyDescent="0.2">
      <c r="A39" s="63"/>
      <c r="B39" s="66"/>
      <c r="C39" s="67"/>
    </row>
    <row r="40" spans="1:5" x14ac:dyDescent="0.2">
      <c r="A40" s="68" t="s">
        <v>503</v>
      </c>
      <c r="B40" s="45"/>
      <c r="C40" s="132">
        <f>C6-C8+C31</f>
        <v>44447953.659999996</v>
      </c>
      <c r="D40" s="155"/>
      <c r="E40" s="125"/>
    </row>
    <row r="42" spans="1:5" x14ac:dyDescent="0.2">
      <c r="B42" s="30" t="s">
        <v>471</v>
      </c>
    </row>
    <row r="48" spans="1:5" ht="15" x14ac:dyDescent="0.25">
      <c r="A48" s="133" t="s">
        <v>554</v>
      </c>
      <c r="B48"/>
      <c r="C48"/>
    </row>
    <row r="49" spans="1:3" ht="15" x14ac:dyDescent="0.25">
      <c r="A49" s="134" t="s">
        <v>555</v>
      </c>
      <c r="B49" s="135"/>
      <c r="C49"/>
    </row>
    <row r="50" spans="1:3" ht="15" x14ac:dyDescent="0.25">
      <c r="A50" s="134" t="s">
        <v>556</v>
      </c>
      <c r="B50" s="136"/>
      <c r="C50"/>
    </row>
    <row r="51" spans="1:3" ht="15" x14ac:dyDescent="0.25">
      <c r="A51" s="133" t="s">
        <v>557</v>
      </c>
      <c r="B51"/>
      <c r="C51"/>
    </row>
  </sheetData>
  <mergeCells count="5">
    <mergeCell ref="A1:C1"/>
    <mergeCell ref="A2:C2"/>
    <mergeCell ref="A3:C3"/>
    <mergeCell ref="A4:C4"/>
    <mergeCell ref="A5:B5"/>
  </mergeCells>
  <printOptions horizontalCentered="1"/>
  <pageMargins left="0.31496062992125984" right="0.31496062992125984" top="0.74803149606299213" bottom="0.74803149606299213" header="0.31496062992125984" footer="0.31496062992125984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Hilaria Arriaga Quiroz</cp:lastModifiedBy>
  <cp:lastPrinted>2025-07-28T23:29:19Z</cp:lastPrinted>
  <dcterms:created xsi:type="dcterms:W3CDTF">2012-12-11T20:36:24Z</dcterms:created>
  <dcterms:modified xsi:type="dcterms:W3CDTF">2025-08-06T20:53:26Z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